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orm\Desktop\"/>
    </mc:Choice>
  </mc:AlternateContent>
  <bookViews>
    <workbookView xWindow="0" yWindow="0" windowWidth="20496" windowHeight="7572" tabRatio="577"/>
  </bookViews>
  <sheets>
    <sheet name="תנאי-סף" sheetId="1" r:id="rId1"/>
    <sheet name="איכות" sheetId="11" r:id="rId2"/>
    <sheet name="מספר לקוחות" sheetId="13" r:id="rId3"/>
    <sheet name="ציוני המלצות" sheetId="12" r:id="rId4"/>
    <sheet name="מחיר וסיכום" sheetId="6" r:id="rId5"/>
    <sheet name=" איתנות פיננסית" sheetId="14" r:id="rId6"/>
  </sheets>
  <definedNames>
    <definedName name="_Ref173487267" localSheetId="0">'תנאי-סף'!$C$56</definedName>
    <definedName name="_Ref179538436" localSheetId="0">'תנאי-סף'!$C$58</definedName>
    <definedName name="_Ref263083897" localSheetId="0">'תנאי-סף'!$C$10</definedName>
    <definedName name="_Ref274737718" localSheetId="0">'תנאי-סף'!$C$11</definedName>
    <definedName name="_Ref274737979" localSheetId="0">'תנאי-סף'!#REF!</definedName>
    <definedName name="_Ref296892065" localSheetId="0">'תנאי-סף'!$C$13</definedName>
    <definedName name="_Ref297537484" localSheetId="0">'תנאי-סף'!#REF!</definedName>
    <definedName name="_Ref297537502" localSheetId="0">'תנאי-סף'!#REF!</definedName>
    <definedName name="_Ref299015948" localSheetId="0">'תנאי-סף'!#REF!</definedName>
    <definedName name="_Ref299441922" localSheetId="0">'תנאי-סף'!$C$27</definedName>
    <definedName name="_Ref299445146" localSheetId="0">'תנאי-סף'!#REF!</definedName>
    <definedName name="_Ref299615356" localSheetId="0">'תנאי-סף'!#REF!</definedName>
    <definedName name="_Ref299617500" localSheetId="0">'תנאי-סף'!#REF!</definedName>
    <definedName name="_Ref304923103" localSheetId="0">'תנאי-סף'!$C$11</definedName>
    <definedName name="_Ref304980088" localSheetId="0">'תנאי-סף'!$C$55</definedName>
    <definedName name="_Ref306772740" localSheetId="0">'תנאי-סף'!#REF!</definedName>
    <definedName name="_Ref316295880" localSheetId="0">'תנאי-סף'!$C$43</definedName>
    <definedName name="_Ref316372399" localSheetId="0">'תנאי-סף'!$C$27</definedName>
    <definedName name="_Ref329872137" localSheetId="0">'תנאי-סף'!#REF!</definedName>
    <definedName name="_Ref347148869" localSheetId="0">'תנאי-סף'!#REF!</definedName>
    <definedName name="_Ref386472705" localSheetId="0">'תנאי-סף'!$C$50</definedName>
    <definedName name="_Ref387346900" localSheetId="0">'תנאי-סף'!$C$17</definedName>
    <definedName name="_Ref39571237" localSheetId="0">'תנאי-סף'!#REF!</definedName>
    <definedName name="_Ref39571367" localSheetId="0">'תנאי-סף'!#REF!</definedName>
    <definedName name="_Ref451757485" localSheetId="0">'תנאי-סף'!$C$15</definedName>
    <definedName name="_Ref456249036" localSheetId="0">'תנאי-סף'!$C$27</definedName>
    <definedName name="_Ref49758156" localSheetId="0">'תנאי-סף'!$C$18</definedName>
    <definedName name="_Ref51587612" localSheetId="0">'תנאי-סף'!$C$16</definedName>
    <definedName name="_xlnm.Print_Area" localSheetId="0">'תנאי-סף'!$A$1:$F$58</definedName>
  </definedNames>
  <calcPr calcId="191029"/>
</workbook>
</file>

<file path=xl/calcChain.xml><?xml version="1.0" encoding="utf-8"?>
<calcChain xmlns="http://schemas.openxmlformats.org/spreadsheetml/2006/main">
  <c r="E27" i="1" l="1"/>
  <c r="D27" i="1" l="1"/>
  <c r="D6" i="14"/>
  <c r="E26" i="1" s="1"/>
  <c r="C6" i="14"/>
  <c r="D26" i="1" l="1"/>
  <c r="J13" i="6"/>
  <c r="I13" i="6"/>
  <c r="D5" i="13"/>
  <c r="I5" i="11" s="1"/>
  <c r="C5" i="13"/>
  <c r="G5" i="11" s="1"/>
  <c r="C5" i="6" l="1"/>
  <c r="D2" i="14" l="1"/>
  <c r="C2" i="14"/>
  <c r="I2" i="12"/>
  <c r="D2" i="12"/>
  <c r="H2" i="11"/>
  <c r="D2" i="13"/>
  <c r="C2" i="13"/>
  <c r="C4" i="13"/>
  <c r="D4" i="13"/>
  <c r="H4" i="11" l="1"/>
  <c r="F4" i="11"/>
  <c r="D5" i="6" l="1"/>
  <c r="C6" i="6" s="1"/>
  <c r="C16" i="6" s="1"/>
  <c r="M7" i="12"/>
  <c r="M6" i="12"/>
  <c r="M5" i="12"/>
  <c r="M4" i="12"/>
  <c r="I15" i="6" l="1"/>
  <c r="I8" i="12"/>
  <c r="I6" i="11" s="1"/>
  <c r="H7" i="11" s="1"/>
  <c r="D14" i="6" l="1"/>
  <c r="J14" i="6"/>
  <c r="H4" i="12"/>
  <c r="D3" i="6" l="1"/>
  <c r="D13" i="6" s="1"/>
  <c r="C3" i="6"/>
  <c r="C13" i="6" s="1"/>
  <c r="F2" i="11" l="1"/>
  <c r="D6" i="6" l="1"/>
  <c r="D16" i="6" s="1"/>
  <c r="J15" i="6" l="1"/>
  <c r="J17" i="6" s="1"/>
  <c r="H5" i="12"/>
  <c r="H7" i="12"/>
  <c r="H6" i="12"/>
  <c r="D8" i="12" l="1"/>
  <c r="G6" i="11" s="1"/>
  <c r="F7" i="11" s="1"/>
  <c r="D17" i="6"/>
  <c r="C14" i="6" l="1"/>
  <c r="C17" i="6" s="1"/>
  <c r="I14" i="6"/>
  <c r="I17" i="6" s="1"/>
  <c r="I18" i="6" l="1"/>
  <c r="C18" i="6"/>
  <c r="D18" i="6"/>
  <c r="J18" i="6"/>
</calcChain>
</file>

<file path=xl/sharedStrings.xml><?xml version="1.0" encoding="utf-8"?>
<sst xmlns="http://schemas.openxmlformats.org/spreadsheetml/2006/main" count="152" uniqueCount="136">
  <si>
    <t>ל.ר.</t>
  </si>
  <si>
    <t>$</t>
  </si>
  <si>
    <t>X</t>
  </si>
  <si>
    <t>V</t>
  </si>
  <si>
    <t xml:space="preserve">עומד בכל תנאי-הסף </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</si>
  <si>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</si>
  <si>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</si>
  <si>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</si>
  <si>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</si>
  <si>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</si>
  <si>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משקל</t>
  </si>
  <si>
    <t>ניקוד</t>
  </si>
  <si>
    <t>סה"כ ציון איכות</t>
  </si>
  <si>
    <t>ציון מחיר מנורמל</t>
  </si>
  <si>
    <t>ציון איכות</t>
  </si>
  <si>
    <t>ציון מחיר</t>
  </si>
  <si>
    <t>סה"כ ציון</t>
  </si>
  <si>
    <t>רכיב</t>
  </si>
  <si>
    <t>שם איש הקשר:</t>
  </si>
  <si>
    <t>טלפון:</t>
  </si>
  <si>
    <t>כתובת דוא"ל</t>
  </si>
  <si>
    <t>המציע הינו גוף משפטי מאוגד הרשום ברשם רשמי בישראל.</t>
  </si>
  <si>
    <t>תנאי סף מנהליים</t>
  </si>
  <si>
    <t>מסמך בשפה העברית המתאר את פרופיל המציע.</t>
  </si>
  <si>
    <t>רשימת הפרטים בהצעת המציע, שהמציע מעוניין שיהיו חסויים במידה והוא יזכה. על פי האמור בסעיף ‎20.2 לפרק זה.</t>
  </si>
  <si>
    <t>סה"כ</t>
  </si>
  <si>
    <t>מס"ד:</t>
  </si>
  <si>
    <t>שם המציע:</t>
  </si>
  <si>
    <t>מס' סעיף:</t>
  </si>
  <si>
    <t>הרכיב:</t>
  </si>
  <si>
    <t>המציע:</t>
  </si>
  <si>
    <t>ח"פ:</t>
  </si>
  <si>
    <t>קריטריון:</t>
  </si>
  <si>
    <t>חוברת הצעה מלאה וחתומה כנדרש בסעיף ‎8 להלן.</t>
  </si>
  <si>
    <t>אישור עו"ד או רו"ח על היות החתומים בשמו על מסמכי המכרז רשאים לחייב את המציע בחתימתם.</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</si>
  <si>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החוזה (נספח ג') ומסמך מענה לשאלות ההבהרה ייחתמו גם ע"י מורשי חתימה מטעם המציע, בצירוף חותמת רשמית של המציע. </t>
  </si>
  <si>
    <t>5.1</t>
  </si>
  <si>
    <t>5.1.1</t>
  </si>
  <si>
    <t>5.1.2</t>
  </si>
  <si>
    <t>5.1.3</t>
  </si>
  <si>
    <t>5.1.4</t>
  </si>
  <si>
    <t>5.1.5</t>
  </si>
  <si>
    <t>5.1.6</t>
  </si>
  <si>
    <t>5.2</t>
  </si>
  <si>
    <t>5.2.1</t>
  </si>
  <si>
    <t>5.1.7</t>
  </si>
  <si>
    <t>5.1.8</t>
  </si>
  <si>
    <t>5.1.9</t>
  </si>
  <si>
    <t>5.1.10</t>
  </si>
  <si>
    <t>5.1.11</t>
  </si>
  <si>
    <t>5.1.12</t>
  </si>
  <si>
    <t>המציע אינו בעל הרשעות לפי חוק עובדים זרים וחוק שכר מינימום</t>
  </si>
  <si>
    <t>המציע ובעל הזיקה אליו לא הורשעו בשלוש השנים האחרונות ביותר משתי עבירות בגין הפרת חוקי העבודה או צווי ההרחבה המפורטים בנספחים ג' וד' להוראת תכ"מ 7.3.9.2.</t>
  </si>
  <si>
    <t>על המציע ועל בעל זיקה אליו לא הוטלו עיצומים כספיים בשל יותר משש הפרות של חוקי העבודה, שהתבצעו במהלך שלוש השנים האחרונות. לעניין זה יראו מספר הפרות שבגינם הוטל עיצום כספי כהפרה אחת, אם ניתן אישור ממינהל ההסדרה והאכיפה במשרד העבודה הרווחה והשירותים החברתיים כי ההפרות בוצעו כלפי עובד אחד בתקופה אחת שעל בסיסה משתלם לו שכר.</t>
  </si>
  <si>
    <t>אם המציע הוא תאגיד - במועד הגשת ההצעה המציע אינו בעל חובות אגרה שנתית לרשות התאגידים בגין שנת 2019 או מוקדם מכך. כמו כן, אינו מוגדר כ"חברה מפרה" ו/או לא נשלחה אליו התראה על היותו "חברה מפרה" כאמור בסעיף 362א' לחוק החברות, התשנ"ט 1999.</t>
  </si>
  <si>
    <r>
      <rPr>
        <sz val="7"/>
        <rFont val="Times New Roman"/>
        <family val="1"/>
      </rPr>
      <t xml:space="preserve"> </t>
    </r>
    <r>
      <rPr>
        <sz val="12"/>
        <rFont val="David"/>
        <family val="2"/>
      </rPr>
      <t>המציע ובעלי השליטה בו וכן חברות אחרות בשליטת מי מבעלי השליטה במציע מקיימים את חובותיהם בעניין שמירת זכויות עובדים על פי דיני עבודה והעבודה, צווי ההרחבה וההסכמים הקיבוציים החלים על המציע כמעסיק לצורך אספקת השירותים הכלולים במכרז זה ובהתאם לאמור בהוראת החשכ"ל מס' 7.3.9.2 בנוסחה העדכני שבתוקף</t>
    </r>
  </si>
  <si>
    <t xml:space="preserve">המציע יתחייב כי לא יועסקו עובדים זרים בביצוע העבודות נשוא מכרז זה בהתאם לדרישת הוראת תכ"ם שמספרה 7.4.2.6 בנושא: "עידוד העסקת עובדים ישראלים במסגרת התקשרויות הממשלה". </t>
  </si>
  <si>
    <t>המציע בעל רישיון קבלן שירות תקף מאת מינהל ההסדרה והאכיפה במשרד העבודה הרווחה והשירותים החברתיים לפי חוק העסקת עובדים על ידי קבלני כוח אדם, התשנ"ו – 1996.</t>
  </si>
  <si>
    <t>על המציע לחתום על ההצהרה, בהתאם להוראת חשכ"ל 7.3.9.2 ("הגנה על זכויות עובדים המועסקים על ידי קבלני שירותים בתחומי השמירה האבטחה והניקיון"), לאחר השלמת המחירים המוצעים על ידו.</t>
  </si>
  <si>
    <t>המציע מתחייב כי יעמוד בכל חובותיו מבחינת תשלומי שכר ותשלומים סוציאליים לכל עובדיו במהלך כל תקופת ההתקשרות.</t>
  </si>
  <si>
    <t>תנאי סף מקצועיים</t>
  </si>
  <si>
    <t>על המציע להיות בעל ותק של 3 שנים ב-10 השנים האחרונות באספקת שירותי ניקיון, במהלכן סיפק שירותי ניקיון סדירים בשיעורים הבאים:</t>
  </si>
  <si>
    <t>5.2.1.1</t>
  </si>
  <si>
    <r>
      <t xml:space="preserve">אספקת שירותי ניקיון יומיומיים עבור </t>
    </r>
    <r>
      <rPr>
        <u/>
        <sz val="12"/>
        <rFont val="David"/>
        <family val="2"/>
      </rPr>
      <t>שלושה לקוחות לפחות</t>
    </r>
    <r>
      <rPr>
        <sz val="12"/>
        <rFont val="David"/>
        <family val="2"/>
      </rPr>
      <t xml:space="preserve"> במשך התקשרות רצופה של 12 חודשים לפחות, בהיקף שעות שנתי מצטבר מינימלי של 700 שעות ניקיון לכל לקוח.</t>
    </r>
  </si>
  <si>
    <t>אישורים עדכניים ותקפים על ניהול ספרים, ורישום במע"מ ובמס הכנסה לפי חוק עסקאות גופים ציבוריים (אכיפת ניהול חשבונות ותשלום חובות מס), התשל"ו – 1976, להוכחת העמידה בתנאי הסף שבסעיף ‎5.1.2 לעיל</t>
  </si>
  <si>
    <t>התחייבות לשמירת סודיות ומניעת ניגוד עניינים (נספח ב'9)</t>
  </si>
  <si>
    <t>נסח חברה/שותפות עדכני מרשות התאגידים, לצורך הוכחת עמידה בתנאי הסף שבסעיף ‎5.1.4</t>
  </si>
  <si>
    <t>תצהיר המאומת על ידי עורך דין בהתאם לנוסח המופיע בנספח ב'4 בדבר העדר הרשעות בעברות לפי חוק עובדים זרים, תשנ"א – 1991 ולפי חוק שכר מינימום, תשמ"ז – 1987.</t>
  </si>
  <si>
    <t>אישור תקף של מינהל ההסדרה והאכיפה במשרד העבודה הרווחה והשירותים החברתיים בדבר הרשעות ו/או קנסות בגין הפרת חוקי העבודה.</t>
  </si>
  <si>
    <t>תצהיר בכתב שלו ושל בעלי השליטה בו בהתאם לנוסח נספח ב'5 ונספח ב'6 , בדבר קיום חובותיו בעניין שמירת זכויות העובדים, צווי ההרחבה וההסכמים הקיבוציים החלים על המציע כמעסיק לצורך הספקת השירותים.</t>
  </si>
  <si>
    <t>תצהיר בהתאם לנוסח נספח ב'8 במסגרתו יתחייב כי לצורך ביצוע העבודות נשוא ההסכם, לא יועסקו עובדים זרים</t>
  </si>
  <si>
    <t>העתק נאמן למקור מאושר על ידי עורך דין של רישיון קבלן שירות תקף מאת מינהל ההסדרה והאכיפה במשרד העבודה לפי חוק העסקת עובדים על ידי קבלני כוח אדם, התשנ"ו – 1996.</t>
  </si>
  <si>
    <t>פרטים אודות ניסיונו של המציע כנדרש בסעיף ‎5.2.1 לעיל. הניסיון הנדרש על-פי סעיף זה יפורט ברשימה כרונולוגית מלאה של הלקוחות והיקף ההתקשרויות במהלך שנות הניסיון, תוך ציון שם הלקוח, שם איש הקשר, תקופת ההתקשרות (עם פירוט חודש ושנה, התחלה וסיום) ופרטי ההתקשרות עמו. (נספח ב'2).</t>
  </si>
  <si>
    <t>מסכמים נוספים:</t>
  </si>
  <si>
    <t>התחייבות לשמירת סודיות ולמניעת ניגוד עניינים (נספח ב'9)</t>
  </si>
  <si>
    <r>
      <t>התחייבות לקיום החקיקה בתחום העסקת עובדים במהלך ההתקשרות חתום ע"י עו"ד על גבי נספח ב'3</t>
    </r>
    <r>
      <rPr>
        <sz val="12"/>
        <rFont val="David"/>
        <family val="2"/>
        <charset val="177"/>
      </rPr>
      <t>.</t>
    </r>
  </si>
  <si>
    <r>
      <t xml:space="preserve">תצהיר </t>
    </r>
    <r>
      <rPr>
        <sz val="11"/>
        <rFont val="David"/>
        <family val="2"/>
      </rPr>
      <t xml:space="preserve">בהתאם לנוסח </t>
    </r>
    <r>
      <rPr>
        <sz val="11"/>
        <color theme="1"/>
        <rFont val="David"/>
        <family val="2"/>
      </rPr>
      <t>נספח ב'12</t>
    </r>
  </si>
  <si>
    <r>
      <rPr>
        <sz val="11"/>
        <color theme="1"/>
        <rFont val="Times New Roman"/>
        <family val="1"/>
      </rPr>
      <t xml:space="preserve"> </t>
    </r>
    <r>
      <rPr>
        <sz val="11"/>
        <color theme="1"/>
        <rFont val="David"/>
        <family val="2"/>
      </rPr>
      <t>נספח ב'14  למסמכי המכרז – יצורף מסומן ע"י המציע ברובריקות המתאימות, לפי האישורים והנספחים אותם צירף המציע להצעתו.</t>
    </r>
  </si>
  <si>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הצעת המחיר (נספח ב'13) ומסמך מענה לשאלות ההבהרה ייחתמו גם ע"י מורשי חתימה מטעם המציע, בצירוף חותמת רשמית של המציע. </t>
  </si>
  <si>
    <r>
      <rPr>
        <sz val="7"/>
        <color theme="1"/>
        <rFont val="Times New Roman"/>
        <family val="1"/>
      </rPr>
      <t xml:space="preserve"> </t>
    </r>
    <r>
      <rPr>
        <sz val="11"/>
        <color theme="1"/>
        <rFont val="David"/>
        <family val="2"/>
      </rPr>
      <t>העתק תעודת עוסק מורשה והעתק של תעודת התאגדות (לפי העניין וסוג התאגדותו המשפטית של המציע) מאושר/ים על ידי עו"ד, לצורך הוכחת העמידה בתנאי הסף שבסעיף ‎5.1.1 לעיל.</t>
    </r>
  </si>
  <si>
    <r>
      <rPr>
        <sz val="11"/>
        <color theme="1"/>
        <rFont val="Times New Roman"/>
        <family val="1"/>
      </rPr>
      <t xml:space="preserve"> </t>
    </r>
    <r>
      <rPr>
        <sz val="11"/>
        <color theme="1"/>
        <rFont val="David"/>
        <family val="2"/>
      </rPr>
      <t>הצהרה על שימוש בתוכנות מקוריות (נספח ב'7).</t>
    </r>
  </si>
  <si>
    <r>
      <rPr>
        <sz val="11"/>
        <color theme="1"/>
        <rFont val="David"/>
        <family val="2"/>
      </rPr>
      <t>רשימת הפרטים בהצעת המציע, שהמציע מעוניין שיהיו חסויים במידה והוא יזכה. על פי האמור בסעיף ‎</t>
    </r>
    <r>
      <rPr>
        <sz val="11"/>
        <color theme="1"/>
        <rFont val="Times New Roman"/>
        <family val="1"/>
      </rPr>
      <t>19.2</t>
    </r>
    <r>
      <rPr>
        <sz val="11"/>
        <color theme="1"/>
        <rFont val="David"/>
        <family val="2"/>
      </rPr>
      <t xml:space="preserve"> לחלק זה.</t>
    </r>
  </si>
  <si>
    <t>11.7.4</t>
  </si>
  <si>
    <t>11.7.5</t>
  </si>
  <si>
    <t>ניסיון המציע באספקת שירותי ניקיון</t>
  </si>
  <si>
    <t>המלצות לקוחות קודמים</t>
  </si>
  <si>
    <t xml:space="preserve">נימוק </t>
  </si>
  <si>
    <t>נימוק</t>
  </si>
  <si>
    <r>
      <t xml:space="preserve">ייבחן מספר הלקוחות אשר קיבלו מהמציע שירותי ניקיון רצופים של שנה אחת לפחות בחמש השנים האחרונות בהיקף מינימאלי של 2,000 שעות ניקיון בשנה.
</t>
    </r>
    <r>
      <rPr>
        <b/>
        <u/>
        <sz val="12"/>
        <rFont val="David"/>
        <family val="2"/>
      </rPr>
      <t>המציע בעל מספר הלקוחות הגבוה ביותר יקבל את הניקוד המרבי בסעיף זה וכל המציעים האחרים ינוקדו בציון נמוך יותר ביחס אליו.</t>
    </r>
  </si>
  <si>
    <t>מספר הלקוחות אשר קיבלו מהמציע שירותי ניקיון רצופים של שנה אחת לפחות בחמש השנים האחרונות בהיקף מינימאלי של 2,000 שעות ניקיון בשנה.</t>
  </si>
  <si>
    <t>ממליץ</t>
  </si>
  <si>
    <t>אמינות ויחסי אנוש (25%)</t>
  </si>
  <si>
    <t>פרמטרים (ציון מ 1-10)</t>
  </si>
  <si>
    <t>ציון ממליצים משוקלל</t>
  </si>
  <si>
    <t>מקצועיות (25%)</t>
  </si>
  <si>
    <t>טיפול בתקלות (25%)</t>
  </si>
  <si>
    <t>שביעות רצון כללית (25%)</t>
  </si>
  <si>
    <t>ממליץ 1</t>
  </si>
  <si>
    <t>ממליץ 2</t>
  </si>
  <si>
    <t>ממליץ 3</t>
  </si>
  <si>
    <t>ממליץ 4</t>
  </si>
  <si>
    <t>ראה לשונית
ציוני המלצות'</t>
  </si>
  <si>
    <t>11.7.4.1</t>
  </si>
  <si>
    <t>שעת עובד ניקיון כולל מע"מ</t>
  </si>
  <si>
    <t>מספר המציע</t>
  </si>
  <si>
    <t>שם המציע</t>
  </si>
  <si>
    <t>P1</t>
  </si>
  <si>
    <t>P2</t>
  </si>
  <si>
    <t xml:space="preserve">נכסים שוטפים </t>
  </si>
  <si>
    <t>P3</t>
  </si>
  <si>
    <t xml:space="preserve">התחייבויות שוטפות </t>
  </si>
  <si>
    <t xml:space="preserve">הון עצמי </t>
  </si>
  <si>
    <t>A1</t>
  </si>
  <si>
    <t>דירוג מציעים</t>
  </si>
  <si>
    <t>מחיר שעת עובד כולל מע"מ</t>
  </si>
  <si>
    <t>דירוג בהתאם למספר לקוחות</t>
  </si>
  <si>
    <t>משקל ציון:</t>
  </si>
  <si>
    <t xml:space="preserve">ניקוד </t>
  </si>
  <si>
    <t>ציון מבדק</t>
  </si>
  <si>
    <t>כאשר למציע יש ציון מבדק</t>
  </si>
  <si>
    <t>כאשר למציע אין ציון מבדק</t>
  </si>
  <si>
    <t>6.16.1</t>
  </si>
  <si>
    <t>6.16.2</t>
  </si>
  <si>
    <t>6.16.3</t>
  </si>
  <si>
    <t>6.16.4</t>
  </si>
  <si>
    <t>6.16.5</t>
  </si>
  <si>
    <t>6.16.6</t>
  </si>
  <si>
    <t>הצהרה אודות נתונים מהד"וחת הכספיים (נספח ב'11(א)).</t>
  </si>
  <si>
    <t>יחס שוטף</t>
  </si>
  <si>
    <t>5.2.1.2</t>
  </si>
  <si>
    <t>5.2.2.1</t>
  </si>
  <si>
    <t>בחינת יחס שוטף גדול מ-1 (נכסים שוטפים חלקי התחייבויות שוטפות &gt;1).</t>
  </si>
  <si>
    <t>5.2.2.2</t>
  </si>
  <si>
    <t>הון עצמי חיובי</t>
  </si>
  <si>
    <t>אישור רו"ח אודות נתונים מהדוחו"ת הכספיים של המציע (נספח ב'11(ב)).</t>
  </si>
  <si>
    <t>המציע בעל מחזור כספי בהיקף שנתי של לפחות 168,000 ₪ (כולל מע"מ) בכל אחת משלוש השנים 2017-2019 בתחום שירותי הניקיון בלבד</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</si>
</sst>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29"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3"/>
      <color theme="0"/>
      <name val="David"/>
      <family val="2"/>
      <charset val="177"/>
    </font>
    <font>
      <b/>
      <sz val="11"/>
      <color theme="0"/>
      <name val="David"/>
      <family val="2"/>
      <charset val="177"/>
    </font>
    <font>
      <b/>
      <sz val="10"/>
      <name val="David"/>
      <family val="2"/>
      <charset val="177"/>
    </font>
    <font>
      <sz val="11"/>
      <color theme="1"/>
      <name val="Times New Roman"/>
      <family val="1"/>
    </font>
    <font>
      <sz val="11"/>
      <color theme="1"/>
      <name val="David"/>
      <family val="2"/>
    </font>
    <font>
      <sz val="7"/>
      <color theme="1"/>
      <name val="Times New Roman"/>
      <family val="1"/>
    </font>
    <font>
      <sz val="12"/>
      <name val="David"/>
      <family val="2"/>
      <charset val="177"/>
    </font>
    <font>
      <sz val="7"/>
      <name val="Times New Roman"/>
      <family val="1"/>
    </font>
    <font>
      <sz val="12"/>
      <name val="David"/>
      <family val="2"/>
    </font>
    <font>
      <u/>
      <sz val="12"/>
      <name val="David"/>
      <family val="2"/>
    </font>
    <font>
      <b/>
      <sz val="11"/>
      <color theme="1"/>
      <name val="David"/>
      <family val="2"/>
    </font>
    <font>
      <sz val="11"/>
      <name val="David"/>
      <family val="2"/>
    </font>
    <font>
      <b/>
      <u/>
      <sz val="12"/>
      <name val="David"/>
      <family val="2"/>
    </font>
    <font>
      <b/>
      <sz val="11"/>
      <color theme="1"/>
      <name val="Arial"/>
      <family val="2"/>
      <scheme val="minor"/>
    </font>
  </fonts>
  <fills count="2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rgb="FFFFFF00"/>
        <bgColor indexed="64"/>
      </patternFill>
    </fill>
    <fill>
      <patternFill patternType="solid">
        <fgColor theme="0" tint="-0.249977111117893"/>
        <bgColor indexed="64"/>
      </patternFill>
    </fill>
  </fills>
  <borders count="45">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9" fontId="8" fillId="0" borderId="0" applyFont="0" applyFill="0" applyBorder="0" applyAlignment="0" applyProtection="0"/>
    <xf numFmtId="0" fontId="10" fillId="0" borderId="0" applyNumberFormat="0" applyFill="0" applyBorder="0" applyAlignment="0" applyProtection="0"/>
  </cellStyleXfs>
  <cellXfs count="142">
    <xf numFmtId="0" fontId="0" fillId="0" borderId="0" xfId="0"/>
    <xf numFmtId="49" fontId="3" fillId="7" borderId="7" xfId="0" applyNumberFormat="1" applyFont="1" applyFill="1" applyBorder="1" applyAlignment="1" applyProtection="1">
      <alignment horizontal="center" vertical="center" wrapText="1"/>
      <protection hidden="1"/>
    </xf>
    <xf numFmtId="0" fontId="3" fillId="7" borderId="7" xfId="0" applyFont="1" applyFill="1" applyBorder="1" applyAlignment="1" applyProtection="1">
      <alignment horizontal="center" vertical="center" wrapText="1"/>
      <protection hidden="1"/>
    </xf>
    <xf numFmtId="49" fontId="2" fillId="5" borderId="6" xfId="0" applyNumberFormat="1" applyFont="1" applyFill="1" applyBorder="1" applyAlignment="1" applyProtection="1">
      <alignment horizontal="center" vertical="center" readingOrder="2"/>
      <protection hidden="1"/>
    </xf>
    <xf numFmtId="0" fontId="6" fillId="16" borderId="20" xfId="0" applyFont="1" applyFill="1" applyBorder="1" applyAlignment="1" applyProtection="1">
      <alignment horizontal="center" vertical="center" readingOrder="2"/>
      <protection hidden="1"/>
    </xf>
    <xf numFmtId="0" fontId="6" fillId="16" borderId="17" xfId="0" applyFont="1" applyFill="1" applyBorder="1" applyAlignment="1" applyProtection="1">
      <alignment horizontal="center" vertical="center" readingOrder="2"/>
      <protection hidden="1"/>
    </xf>
    <xf numFmtId="0" fontId="6" fillId="16" borderId="22" xfId="0" applyFont="1" applyFill="1" applyBorder="1" applyAlignment="1" applyProtection="1">
      <alignment horizontal="center" vertical="center" wrapText="1"/>
      <protection hidden="1"/>
    </xf>
    <xf numFmtId="0" fontId="6" fillId="16" borderId="23" xfId="0" applyFont="1" applyFill="1" applyBorder="1" applyAlignment="1" applyProtection="1">
      <alignment horizontal="center" vertical="center" wrapText="1"/>
      <protection hidden="1"/>
    </xf>
    <xf numFmtId="0" fontId="6" fillId="16" borderId="18" xfId="0" applyFont="1" applyFill="1" applyBorder="1" applyAlignment="1" applyProtection="1">
      <alignment horizontal="center" vertical="center" readingOrder="2"/>
      <protection hidden="1"/>
    </xf>
    <xf numFmtId="0" fontId="6" fillId="16" borderId="14" xfId="0" applyFont="1" applyFill="1" applyBorder="1" applyAlignment="1" applyProtection="1">
      <alignment horizontal="center" vertical="center" wrapText="1"/>
      <protection hidden="1"/>
    </xf>
    <xf numFmtId="0" fontId="3" fillId="11" borderId="7" xfId="0" applyNumberFormat="1" applyFont="1" applyFill="1" applyBorder="1" applyAlignment="1" applyProtection="1">
      <alignment horizontal="center" vertical="center"/>
      <protection hidden="1"/>
    </xf>
    <xf numFmtId="0" fontId="2" fillId="3" borderId="6" xfId="0" applyNumberFormat="1" applyFont="1" applyFill="1" applyBorder="1" applyAlignment="1" applyProtection="1">
      <alignment horizontal="center" vertical="center" readingOrder="2"/>
      <protection hidden="1"/>
    </xf>
    <xf numFmtId="2" fontId="2" fillId="3" borderId="6" xfId="0" applyNumberFormat="1" applyFont="1" applyFill="1" applyBorder="1" applyAlignment="1" applyProtection="1">
      <alignment horizontal="center" vertical="center" readingOrder="2"/>
      <protection hidden="1"/>
    </xf>
    <xf numFmtId="0" fontId="3" fillId="11" borderId="9" xfId="0" applyFont="1" applyFill="1" applyBorder="1" applyAlignment="1" applyProtection="1">
      <alignment horizontal="center" vertical="center" wrapText="1" readingOrder="2"/>
      <protection hidden="1"/>
    </xf>
    <xf numFmtId="0" fontId="1" fillId="3" borderId="28" xfId="0" applyFont="1" applyFill="1" applyBorder="1" applyAlignment="1" applyProtection="1">
      <alignment horizontal="right" vertical="center" wrapText="1" readingOrder="2"/>
      <protection hidden="1"/>
    </xf>
    <xf numFmtId="0" fontId="1" fillId="3" borderId="15" xfId="0" applyFont="1" applyFill="1" applyBorder="1" applyAlignment="1" applyProtection="1">
      <alignment horizontal="right" vertical="center" wrapText="1" readingOrder="2"/>
      <protection hidden="1"/>
    </xf>
    <xf numFmtId="0" fontId="1" fillId="0" borderId="0" xfId="0" applyFont="1"/>
    <xf numFmtId="0" fontId="1" fillId="0" borderId="0" xfId="0" applyFont="1" applyProtection="1">
      <protection hidden="1"/>
    </xf>
    <xf numFmtId="165" fontId="1" fillId="6" borderId="22" xfId="0" applyNumberFormat="1" applyFont="1" applyFill="1" applyBorder="1" applyAlignment="1" applyProtection="1">
      <alignment horizontal="center" vertical="center"/>
      <protection locked="0"/>
    </xf>
    <xf numFmtId="2" fontId="6" fillId="13" borderId="19" xfId="0" applyNumberFormat="1" applyFont="1" applyFill="1" applyBorder="1" applyAlignment="1" applyProtection="1">
      <alignment horizontal="center" vertical="center"/>
      <protection hidden="1"/>
    </xf>
    <xf numFmtId="2" fontId="1" fillId="17" borderId="22" xfId="0" applyNumberFormat="1" applyFont="1" applyFill="1" applyBorder="1" applyAlignment="1" applyProtection="1">
      <alignment horizontal="center" vertical="center"/>
      <protection hidden="1"/>
    </xf>
    <xf numFmtId="2" fontId="1" fillId="17" borderId="23" xfId="0" applyNumberFormat="1" applyFont="1" applyFill="1" applyBorder="1" applyAlignment="1" applyProtection="1">
      <alignment horizontal="center" vertical="center"/>
      <protection hidden="1"/>
    </xf>
    <xf numFmtId="2" fontId="16" fillId="15" borderId="22" xfId="0" applyNumberFormat="1" applyFont="1" applyFill="1" applyBorder="1" applyAlignment="1" applyProtection="1">
      <alignment horizontal="center" vertical="center"/>
      <protection hidden="1"/>
    </xf>
    <xf numFmtId="2" fontId="16" fillId="15" borderId="23" xfId="0" applyNumberFormat="1" applyFont="1" applyFill="1" applyBorder="1" applyAlignment="1" applyProtection="1">
      <alignment horizontal="center" vertical="center"/>
      <protection hidden="1"/>
    </xf>
    <xf numFmtId="0" fontId="6" fillId="11" borderId="25" xfId="0" applyFont="1" applyFill="1" applyBorder="1" applyAlignment="1" applyProtection="1">
      <alignment horizontal="center" vertical="center"/>
      <protection hidden="1"/>
    </xf>
    <xf numFmtId="0" fontId="1" fillId="0" borderId="0" xfId="0" applyFont="1" applyAlignment="1" applyProtection="1">
      <alignment readingOrder="2"/>
      <protection hidden="1"/>
    </xf>
    <xf numFmtId="0" fontId="1" fillId="4" borderId="0" xfId="0" applyFont="1" applyFill="1" applyProtection="1">
      <protection hidden="1"/>
    </xf>
    <xf numFmtId="0" fontId="3" fillId="8" borderId="7" xfId="0" applyFont="1" applyFill="1" applyBorder="1" applyAlignment="1" applyProtection="1">
      <alignment horizontal="center" vertical="center" wrapText="1"/>
      <protection hidden="1"/>
    </xf>
    <xf numFmtId="0" fontId="1" fillId="4" borderId="0" xfId="0" applyFont="1" applyFill="1" applyBorder="1" applyProtection="1">
      <protection hidden="1"/>
    </xf>
    <xf numFmtId="0" fontId="3" fillId="11" borderId="7" xfId="0" applyFont="1" applyFill="1" applyBorder="1" applyAlignment="1" applyProtection="1">
      <alignment horizontal="center" vertical="center" wrapText="1"/>
      <protection hidden="1"/>
    </xf>
    <xf numFmtId="0" fontId="1" fillId="2" borderId="3"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1" xfId="0" applyFont="1" applyFill="1" applyBorder="1" applyProtection="1">
      <protection hidden="1"/>
    </xf>
    <xf numFmtId="0" fontId="3" fillId="20" borderId="7" xfId="0" applyFont="1" applyFill="1" applyBorder="1" applyAlignment="1" applyProtection="1">
      <alignment horizontal="center" vertical="center" wrapText="1"/>
      <protection hidden="1"/>
    </xf>
    <xf numFmtId="0" fontId="2" fillId="10" borderId="18" xfId="0" applyFont="1" applyFill="1" applyBorder="1" applyAlignment="1" applyProtection="1">
      <alignment horizontal="center" vertical="center" wrapText="1"/>
      <protection hidden="1"/>
    </xf>
    <xf numFmtId="0" fontId="5" fillId="0" borderId="35" xfId="0" applyFont="1" applyBorder="1" applyAlignment="1">
      <alignment horizontal="center" vertical="center"/>
    </xf>
    <xf numFmtId="0" fontId="1" fillId="0" borderId="29" xfId="0" applyFont="1" applyBorder="1"/>
    <xf numFmtId="0" fontId="1" fillId="0" borderId="34" xfId="0" applyFont="1" applyBorder="1"/>
    <xf numFmtId="0" fontId="12" fillId="9" borderId="16" xfId="0" applyFont="1" applyFill="1" applyBorder="1" applyAlignment="1" applyProtection="1">
      <alignment horizontal="center" vertical="center" wrapText="1" readingOrder="2"/>
      <protection hidden="1"/>
    </xf>
    <xf numFmtId="0" fontId="12" fillId="9" borderId="31" xfId="0" applyFont="1" applyFill="1" applyBorder="1" applyAlignment="1" applyProtection="1">
      <alignment horizontal="right" vertical="center" wrapText="1" readingOrder="2"/>
      <protection hidden="1"/>
    </xf>
    <xf numFmtId="0" fontId="6" fillId="22" borderId="5" xfId="0" applyFont="1" applyFill="1" applyBorder="1" applyAlignment="1" applyProtection="1">
      <alignment horizontal="center" vertical="center" wrapText="1"/>
      <protection locked="0"/>
    </xf>
    <xf numFmtId="0" fontId="2" fillId="10" borderId="36" xfId="0" applyFont="1" applyFill="1" applyBorder="1" applyAlignment="1" applyProtection="1">
      <alignment horizontal="center" vertical="center" wrapText="1"/>
      <protection hidden="1"/>
    </xf>
    <xf numFmtId="0" fontId="5" fillId="0" borderId="28" xfId="0" applyFont="1" applyBorder="1" applyAlignment="1">
      <alignment horizontal="center" vertical="center"/>
    </xf>
    <xf numFmtId="9" fontId="17" fillId="3" borderId="24" xfId="1" applyFont="1" applyFill="1" applyBorder="1" applyAlignment="1" applyProtection="1">
      <alignment horizontal="center" vertical="center" wrapText="1" readingOrder="2"/>
      <protection hidden="1"/>
    </xf>
    <xf numFmtId="9" fontId="17" fillId="3" borderId="7" xfId="1" applyFont="1" applyFill="1" applyBorder="1" applyAlignment="1" applyProtection="1">
      <alignment horizontal="center" vertical="center" wrapText="1" readingOrder="2"/>
      <protection hidden="1"/>
    </xf>
    <xf numFmtId="0" fontId="12" fillId="7" borderId="16" xfId="0" applyFont="1" applyFill="1" applyBorder="1" applyAlignment="1" applyProtection="1">
      <alignment horizontal="center" vertical="center" wrapText="1" readingOrder="2"/>
      <protection hidden="1"/>
    </xf>
    <xf numFmtId="0" fontId="12" fillId="7" borderId="24" xfId="0" applyFont="1" applyFill="1" applyBorder="1" applyAlignment="1" applyProtection="1">
      <alignment horizontal="center" vertical="center" wrapText="1" readingOrder="2"/>
      <protection hidden="1"/>
    </xf>
    <xf numFmtId="1" fontId="14" fillId="17" borderId="16" xfId="1" applyNumberFormat="1" applyFont="1" applyFill="1" applyBorder="1" applyAlignment="1" applyProtection="1">
      <alignment horizontal="center" vertical="center" wrapText="1" readingOrder="2"/>
      <protection locked="0"/>
    </xf>
    <xf numFmtId="164" fontId="14" fillId="17" borderId="24" xfId="1" applyNumberFormat="1" applyFont="1" applyFill="1" applyBorder="1" applyAlignment="1" applyProtection="1">
      <alignment horizontal="center" vertical="center" wrapText="1" readingOrder="2"/>
      <protection hidden="1"/>
    </xf>
    <xf numFmtId="1" fontId="14" fillId="17" borderId="24" xfId="0" applyNumberFormat="1" applyFont="1" applyFill="1" applyBorder="1" applyAlignment="1" applyProtection="1">
      <alignment horizontal="center" vertical="center" wrapText="1" readingOrder="2"/>
      <protection hidden="1"/>
    </xf>
    <xf numFmtId="1" fontId="12" fillId="19" borderId="5" xfId="0" applyNumberFormat="1" applyFont="1" applyFill="1" applyBorder="1" applyAlignment="1" applyProtection="1">
      <alignment horizontal="center" vertical="center" wrapText="1" readingOrder="2"/>
      <protection hidden="1"/>
    </xf>
    <xf numFmtId="1" fontId="13" fillId="9" borderId="5" xfId="1" applyNumberFormat="1" applyFont="1" applyFill="1" applyBorder="1" applyAlignment="1" applyProtection="1">
      <alignment horizontal="center" vertical="center" wrapText="1" readingOrder="2"/>
      <protection hidden="1"/>
    </xf>
    <xf numFmtId="0" fontId="11" fillId="7" borderId="18" xfId="0" applyFont="1" applyFill="1" applyBorder="1" applyAlignment="1" applyProtection="1">
      <alignment horizontal="center" vertical="center" wrapText="1" readingOrder="2"/>
      <protection hidden="1"/>
    </xf>
    <xf numFmtId="0" fontId="11" fillId="19" borderId="16" xfId="0" applyFont="1" applyFill="1" applyBorder="1" applyAlignment="1" applyProtection="1">
      <alignment horizontal="center" vertical="center" wrapText="1" readingOrder="2"/>
      <protection hidden="1"/>
    </xf>
    <xf numFmtId="9" fontId="15" fillId="14" borderId="7" xfId="1" applyFont="1" applyFill="1" applyBorder="1" applyAlignment="1" applyProtection="1">
      <alignment horizontal="center" vertical="center" wrapText="1" readingOrder="2"/>
      <protection hidden="1"/>
    </xf>
    <xf numFmtId="9" fontId="17" fillId="3" borderId="21" xfId="1" applyFont="1" applyFill="1" applyBorder="1" applyAlignment="1" applyProtection="1">
      <alignment horizontal="center" vertical="center" wrapText="1" readingOrder="2"/>
      <protection hidden="1"/>
    </xf>
    <xf numFmtId="0" fontId="6" fillId="6" borderId="5" xfId="0" applyFont="1" applyFill="1" applyBorder="1" applyAlignment="1" applyProtection="1">
      <alignment horizontal="center" vertical="center" readingOrder="2"/>
      <protection hidden="1"/>
    </xf>
    <xf numFmtId="0" fontId="10" fillId="22" borderId="4" xfId="2"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6" fillId="6" borderId="41" xfId="0" applyFont="1" applyFill="1" applyBorder="1" applyAlignment="1" applyProtection="1">
      <alignment horizontal="center" vertical="center" wrapText="1"/>
      <protection hidden="1"/>
    </xf>
    <xf numFmtId="0" fontId="6" fillId="6" borderId="40" xfId="0" applyFont="1" applyFill="1" applyBorder="1" applyAlignment="1" applyProtection="1">
      <alignment horizontal="center" vertical="center" wrapText="1"/>
      <protection hidden="1"/>
    </xf>
    <xf numFmtId="0" fontId="6" fillId="6" borderId="33" xfId="0" applyFont="1" applyFill="1" applyBorder="1" applyAlignment="1" applyProtection="1">
      <alignment horizontal="center" vertical="center" wrapText="1"/>
      <protection hidden="1"/>
    </xf>
    <xf numFmtId="0" fontId="6" fillId="16" borderId="21" xfId="0" applyFont="1" applyFill="1" applyBorder="1" applyAlignment="1" applyProtection="1">
      <alignment horizontal="center"/>
      <protection hidden="1"/>
    </xf>
    <xf numFmtId="0" fontId="6" fillId="17" borderId="24" xfId="0" applyFont="1" applyFill="1" applyBorder="1" applyAlignment="1" applyProtection="1">
      <alignment horizontal="center"/>
      <protection hidden="1"/>
    </xf>
    <xf numFmtId="0" fontId="16" fillId="15" borderId="24" xfId="0" applyFont="1" applyFill="1" applyBorder="1" applyAlignment="1" applyProtection="1">
      <alignment horizontal="center" vertical="center"/>
      <protection hidden="1"/>
    </xf>
    <xf numFmtId="0" fontId="6" fillId="6" borderId="5" xfId="0" applyFont="1" applyFill="1" applyBorder="1" applyAlignment="1" applyProtection="1">
      <alignment horizontal="center" vertical="center"/>
      <protection hidden="1"/>
    </xf>
    <xf numFmtId="0" fontId="6" fillId="13" borderId="4" xfId="0" applyFont="1" applyFill="1" applyBorder="1" applyAlignment="1" applyProtection="1">
      <alignment horizontal="center" vertical="center"/>
      <protection hidden="1"/>
    </xf>
    <xf numFmtId="0" fontId="14" fillId="17" borderId="16" xfId="0" applyFont="1" applyFill="1" applyBorder="1" applyAlignment="1" applyProtection="1">
      <alignment horizontal="center" vertical="center" wrapText="1" readingOrder="2"/>
      <protection locked="0"/>
    </xf>
    <xf numFmtId="0" fontId="6" fillId="16" borderId="6" xfId="0" applyFont="1" applyFill="1" applyBorder="1" applyAlignment="1" applyProtection="1">
      <alignment horizontal="center" vertical="center"/>
      <protection hidden="1"/>
    </xf>
    <xf numFmtId="0" fontId="6" fillId="16" borderId="9" xfId="0" applyFont="1" applyFill="1" applyBorder="1" applyAlignment="1" applyProtection="1">
      <alignment horizontal="center"/>
      <protection hidden="1"/>
    </xf>
    <xf numFmtId="0" fontId="6" fillId="11" borderId="26" xfId="0" applyFont="1" applyFill="1" applyBorder="1" applyAlignment="1" applyProtection="1">
      <alignment horizontal="center" vertical="center"/>
      <protection hidden="1"/>
    </xf>
    <xf numFmtId="0" fontId="2" fillId="6" borderId="41" xfId="0" applyFont="1" applyFill="1" applyBorder="1" applyAlignment="1" applyProtection="1">
      <alignment horizontal="center" vertical="center" wrapText="1"/>
      <protection hidden="1"/>
    </xf>
    <xf numFmtId="9" fontId="12" fillId="7" borderId="5" xfId="1" applyFont="1" applyFill="1" applyBorder="1" applyAlignment="1" applyProtection="1">
      <alignment horizontal="center" vertical="center" wrapText="1" readingOrder="2"/>
      <protection hidden="1"/>
    </xf>
    <xf numFmtId="0" fontId="2" fillId="21" borderId="29" xfId="0" applyFont="1" applyFill="1" applyBorder="1" applyAlignment="1" applyProtection="1">
      <alignment horizontal="center" vertical="center" readingOrder="2"/>
      <protection hidden="1"/>
    </xf>
    <xf numFmtId="0" fontId="2" fillId="21" borderId="10" xfId="0" applyFont="1" applyFill="1" applyBorder="1" applyAlignment="1">
      <alignment horizontal="center" vertical="center"/>
    </xf>
    <xf numFmtId="0" fontId="7" fillId="12" borderId="43" xfId="0" applyFont="1" applyFill="1" applyBorder="1" applyAlignment="1" applyProtection="1">
      <alignment horizontal="center" vertical="center"/>
      <protection hidden="1"/>
    </xf>
    <xf numFmtId="0" fontId="3" fillId="7" borderId="3" xfId="0" applyFont="1" applyFill="1" applyBorder="1" applyAlignment="1" applyProtection="1">
      <alignment horizontal="center" vertical="center" wrapText="1"/>
      <protection hidden="1"/>
    </xf>
    <xf numFmtId="49" fontId="2" fillId="5" borderId="11" xfId="0" applyNumberFormat="1" applyFont="1" applyFill="1" applyBorder="1" applyAlignment="1" applyProtection="1">
      <alignment horizontal="center" vertical="center" readingOrder="2"/>
      <protection hidden="1"/>
    </xf>
    <xf numFmtId="0" fontId="1" fillId="4" borderId="28" xfId="0" applyFont="1" applyFill="1" applyBorder="1" applyAlignment="1" applyProtection="1">
      <alignment horizontal="center" vertical="center" wrapText="1"/>
      <protection locked="0"/>
    </xf>
    <xf numFmtId="0" fontId="25" fillId="3" borderId="15" xfId="0" applyFont="1" applyFill="1" applyBorder="1" applyAlignment="1" applyProtection="1">
      <alignment horizontal="right" vertical="center" wrapText="1" readingOrder="2"/>
      <protection hidden="1"/>
    </xf>
    <xf numFmtId="0" fontId="14" fillId="3" borderId="28" xfId="0" applyFont="1" applyFill="1" applyBorder="1" applyAlignment="1" applyProtection="1">
      <alignment horizontal="right" vertical="center" wrapText="1" readingOrder="2"/>
      <protection hidden="1"/>
    </xf>
    <xf numFmtId="0" fontId="1" fillId="5" borderId="12" xfId="0" applyFont="1" applyFill="1" applyBorder="1" applyAlignment="1" applyProtection="1">
      <alignment horizontal="right" vertical="center" wrapText="1" readingOrder="2"/>
      <protection hidden="1"/>
    </xf>
    <xf numFmtId="0" fontId="12" fillId="9" borderId="18" xfId="0" applyFont="1" applyFill="1" applyBorder="1" applyAlignment="1" applyProtection="1">
      <alignment horizontal="right" vertical="center" wrapText="1" readingOrder="2"/>
      <protection hidden="1"/>
    </xf>
    <xf numFmtId="0" fontId="2" fillId="21" borderId="44" xfId="0" applyFont="1" applyFill="1" applyBorder="1" applyAlignment="1" applyProtection="1">
      <alignment horizontal="center" vertical="center" readingOrder="2"/>
      <protection hidden="1"/>
    </xf>
    <xf numFmtId="0" fontId="2" fillId="21" borderId="13" xfId="0" applyFont="1" applyFill="1" applyBorder="1" applyAlignment="1" applyProtection="1">
      <alignment horizontal="center" vertical="center" wrapText="1"/>
      <protection hidden="1"/>
    </xf>
    <xf numFmtId="0" fontId="0" fillId="0" borderId="23" xfId="0" applyBorder="1"/>
    <xf numFmtId="0" fontId="0" fillId="0" borderId="0" xfId="0" applyAlignment="1">
      <alignment horizontal="center" vertical="center"/>
    </xf>
    <xf numFmtId="0" fontId="28" fillId="0" borderId="23" xfId="0" applyFont="1" applyBorder="1" applyAlignment="1">
      <alignment horizontal="center" vertical="center"/>
    </xf>
    <xf numFmtId="0" fontId="6" fillId="16" borderId="23" xfId="0" applyFont="1" applyFill="1" applyBorder="1" applyAlignment="1" applyProtection="1">
      <alignment horizontal="center" vertical="center" wrapText="1" readingOrder="2"/>
      <protection hidden="1"/>
    </xf>
    <xf numFmtId="0" fontId="2" fillId="0" borderId="23" xfId="0" applyFont="1" applyBorder="1" applyAlignment="1">
      <alignment horizontal="center" vertical="center"/>
    </xf>
    <xf numFmtId="3" fontId="0" fillId="0" borderId="23" xfId="0" applyNumberFormat="1" applyBorder="1" applyAlignment="1">
      <alignment horizontal="center" vertical="center"/>
    </xf>
    <xf numFmtId="0" fontId="28" fillId="23" borderId="23" xfId="0" applyFont="1" applyFill="1" applyBorder="1"/>
    <xf numFmtId="0" fontId="0" fillId="23" borderId="23" xfId="0" applyFill="1" applyBorder="1"/>
    <xf numFmtId="0" fontId="28" fillId="24" borderId="23" xfId="0" applyFont="1" applyFill="1" applyBorder="1"/>
    <xf numFmtId="0" fontId="0" fillId="24" borderId="23" xfId="0" applyFill="1" applyBorder="1"/>
    <xf numFmtId="2" fontId="19" fillId="16" borderId="14" xfId="0" applyNumberFormat="1" applyFont="1" applyFill="1" applyBorder="1" applyAlignment="1" applyProtection="1">
      <alignment horizontal="center" vertical="center" wrapText="1"/>
      <protection hidden="1"/>
    </xf>
    <xf numFmtId="3" fontId="0" fillId="22" borderId="23" xfId="0" applyNumberFormat="1" applyFill="1" applyBorder="1" applyAlignment="1">
      <alignment horizontal="center" vertical="center"/>
    </xf>
    <xf numFmtId="0" fontId="9" fillId="18" borderId="10" xfId="0" applyFont="1" applyFill="1" applyBorder="1" applyAlignment="1" applyProtection="1">
      <alignment horizontal="center" vertical="center"/>
      <protection hidden="1"/>
    </xf>
    <xf numFmtId="0" fontId="9" fillId="18" borderId="9" xfId="0" applyFont="1" applyFill="1" applyBorder="1" applyAlignment="1" applyProtection="1">
      <alignment horizontal="center" vertical="center"/>
      <protection hidden="1"/>
    </xf>
    <xf numFmtId="0" fontId="7" fillId="6" borderId="32" xfId="0" applyFont="1" applyFill="1" applyBorder="1" applyAlignment="1" applyProtection="1">
      <alignment horizontal="center" vertical="center" wrapText="1"/>
      <protection hidden="1"/>
    </xf>
    <xf numFmtId="0" fontId="4" fillId="6" borderId="40" xfId="0" applyFont="1" applyFill="1" applyBorder="1" applyAlignment="1" applyProtection="1">
      <alignment horizontal="center" vertical="center" wrapText="1"/>
      <protection hidden="1"/>
    </xf>
    <xf numFmtId="0" fontId="6" fillId="6" borderId="3" xfId="0" applyFont="1" applyFill="1" applyBorder="1" applyAlignment="1" applyProtection="1">
      <alignment horizontal="center" vertical="center" readingOrder="2"/>
      <protection hidden="1"/>
    </xf>
    <xf numFmtId="0" fontId="6" fillId="6" borderId="2" xfId="0" applyFont="1" applyFill="1" applyBorder="1" applyAlignment="1" applyProtection="1">
      <alignment horizontal="center" vertical="center" readingOrder="2"/>
      <protection hidden="1"/>
    </xf>
    <xf numFmtId="0" fontId="2" fillId="6" borderId="3" xfId="0" applyFont="1" applyFill="1" applyBorder="1" applyAlignment="1" applyProtection="1">
      <alignment horizontal="center" vertical="center" wrapText="1"/>
      <protection hidden="1"/>
    </xf>
    <xf numFmtId="0" fontId="2" fillId="6" borderId="2"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2" fontId="15" fillId="14" borderId="16" xfId="0" applyNumberFormat="1" applyFont="1" applyFill="1" applyBorder="1" applyAlignment="1" applyProtection="1">
      <alignment horizontal="center" vertical="center" wrapText="1" readingOrder="2"/>
      <protection hidden="1"/>
    </xf>
    <xf numFmtId="2" fontId="15" fillId="14" borderId="24" xfId="0" applyNumberFormat="1" applyFont="1" applyFill="1" applyBorder="1" applyAlignment="1" applyProtection="1">
      <alignment horizontal="center" vertical="center" wrapText="1" readingOrder="2"/>
      <protection hidden="1"/>
    </xf>
    <xf numFmtId="0" fontId="15" fillId="14" borderId="8" xfId="0" applyFont="1" applyFill="1" applyBorder="1" applyAlignment="1" applyProtection="1">
      <alignment horizontal="center" vertical="center" wrapText="1" readingOrder="2"/>
      <protection hidden="1"/>
    </xf>
    <xf numFmtId="0" fontId="15" fillId="14" borderId="39" xfId="0" applyFont="1" applyFill="1" applyBorder="1" applyAlignment="1" applyProtection="1">
      <alignment horizontal="center" vertical="center" wrapText="1" readingOrder="2"/>
      <protection hidden="1"/>
    </xf>
    <xf numFmtId="0" fontId="15" fillId="14" borderId="38" xfId="0" applyFont="1" applyFill="1" applyBorder="1" applyAlignment="1" applyProtection="1">
      <alignment horizontal="center" vertical="center" wrapText="1" readingOrder="2"/>
      <protection hidden="1"/>
    </xf>
    <xf numFmtId="0" fontId="11" fillId="7" borderId="17" xfId="0" applyFont="1" applyFill="1" applyBorder="1" applyAlignment="1" applyProtection="1">
      <alignment horizontal="right" vertical="center" wrapText="1" readingOrder="2"/>
      <protection hidden="1"/>
    </xf>
    <xf numFmtId="0" fontId="11" fillId="7" borderId="21" xfId="0" applyFont="1" applyFill="1" applyBorder="1" applyAlignment="1" applyProtection="1">
      <alignment horizontal="right" vertical="center" wrapText="1" readingOrder="2"/>
      <protection hidden="1"/>
    </xf>
    <xf numFmtId="0" fontId="11" fillId="19" borderId="23" xfId="0" applyFont="1" applyFill="1" applyBorder="1" applyAlignment="1" applyProtection="1">
      <alignment horizontal="right" vertical="center" wrapText="1" readingOrder="2"/>
      <protection hidden="1"/>
    </xf>
    <xf numFmtId="0" fontId="11" fillId="19" borderId="24" xfId="0" applyFont="1" applyFill="1" applyBorder="1" applyAlignment="1" applyProtection="1">
      <alignment horizontal="right" vertical="center" wrapText="1" readingOrder="2"/>
      <protection hidden="1"/>
    </xf>
    <xf numFmtId="0" fontId="12" fillId="9" borderId="23" xfId="0" applyFont="1" applyFill="1" applyBorder="1" applyAlignment="1" applyProtection="1">
      <alignment horizontal="right" vertical="center" wrapText="1" readingOrder="2"/>
      <protection hidden="1"/>
    </xf>
    <xf numFmtId="0" fontId="12" fillId="9" borderId="24" xfId="0" applyFont="1" applyFill="1" applyBorder="1" applyAlignment="1" applyProtection="1">
      <alignment horizontal="right" vertical="center" wrapText="1" readingOrder="2"/>
      <protection hidden="1"/>
    </xf>
    <xf numFmtId="9" fontId="12" fillId="7" borderId="3" xfId="1" applyFont="1" applyFill="1" applyBorder="1" applyAlignment="1" applyProtection="1">
      <alignment horizontal="center" vertical="center" wrapText="1" readingOrder="2"/>
      <protection hidden="1"/>
    </xf>
    <xf numFmtId="0" fontId="0" fillId="0" borderId="6" xfId="0" applyBorder="1" applyAlignment="1">
      <alignment horizontal="center" vertical="center" wrapText="1" readingOrder="2"/>
    </xf>
    <xf numFmtId="0" fontId="11" fillId="7" borderId="18" xfId="0" applyFont="1" applyFill="1" applyBorder="1" applyAlignment="1" applyProtection="1">
      <alignment horizontal="center" vertical="center" wrapText="1" readingOrder="2"/>
      <protection hidden="1"/>
    </xf>
    <xf numFmtId="0" fontId="11" fillId="7" borderId="21" xfId="0" applyFont="1" applyFill="1" applyBorder="1" applyAlignment="1" applyProtection="1">
      <alignment horizontal="center" vertical="center" wrapText="1" readingOrder="2"/>
      <protection hidden="1"/>
    </xf>
    <xf numFmtId="164" fontId="12" fillId="17" borderId="16" xfId="0" applyNumberFormat="1" applyFont="1" applyFill="1" applyBorder="1" applyAlignment="1" applyProtection="1">
      <alignment horizontal="center" vertical="center" wrapText="1" readingOrder="2"/>
      <protection hidden="1"/>
    </xf>
    <xf numFmtId="164" fontId="12" fillId="17" borderId="24" xfId="0" applyNumberFormat="1" applyFont="1" applyFill="1" applyBorder="1" applyAlignment="1" applyProtection="1">
      <alignment horizontal="center" vertical="center" wrapText="1" readingOrder="2"/>
      <protection hidden="1"/>
    </xf>
    <xf numFmtId="0" fontId="11" fillId="7" borderId="16" xfId="0" applyNumberFormat="1" applyFont="1" applyFill="1" applyBorder="1" applyAlignment="1" applyProtection="1">
      <alignment horizontal="center" vertical="center" wrapText="1" readingOrder="2"/>
      <protection hidden="1"/>
    </xf>
    <xf numFmtId="0" fontId="11" fillId="7" borderId="24" xfId="0" applyNumberFormat="1" applyFont="1" applyFill="1" applyBorder="1" applyAlignment="1" applyProtection="1">
      <alignment horizontal="center" vertical="center" wrapText="1" readingOrder="2"/>
      <protection hidden="1"/>
    </xf>
    <xf numFmtId="0" fontId="2" fillId="21" borderId="23" xfId="0" applyFont="1" applyFill="1" applyBorder="1" applyAlignment="1" applyProtection="1">
      <alignment horizontal="center" vertical="center" readingOrder="2"/>
      <protection hidden="1"/>
    </xf>
    <xf numFmtId="0" fontId="2" fillId="21" borderId="27" xfId="0" applyFont="1" applyFill="1" applyBorder="1" applyAlignment="1" applyProtection="1">
      <alignment horizontal="center" vertical="center" wrapText="1"/>
      <protection hidden="1"/>
    </xf>
    <xf numFmtId="0" fontId="2" fillId="21" borderId="42" xfId="0" applyFont="1" applyFill="1" applyBorder="1" applyAlignment="1" applyProtection="1">
      <alignment horizontal="center" vertical="center" wrapText="1"/>
      <protection hidden="1"/>
    </xf>
    <xf numFmtId="0" fontId="1" fillId="9" borderId="10" xfId="0" applyFont="1" applyFill="1" applyBorder="1" applyAlignment="1">
      <alignment horizontal="center"/>
    </xf>
    <xf numFmtId="0" fontId="1" fillId="9" borderId="37" xfId="0" applyFont="1" applyFill="1" applyBorder="1" applyAlignment="1">
      <alignment horizontal="center"/>
    </xf>
    <xf numFmtId="0" fontId="1" fillId="9" borderId="9" xfId="0" applyFont="1" applyFill="1" applyBorder="1" applyAlignment="1">
      <alignment horizontal="center"/>
    </xf>
    <xf numFmtId="0" fontId="2" fillId="21" borderId="10" xfId="0" applyFont="1" applyFill="1" applyBorder="1" applyAlignment="1">
      <alignment horizontal="center" vertical="center"/>
    </xf>
    <xf numFmtId="0" fontId="2" fillId="21" borderId="37" xfId="0" applyFont="1" applyFill="1" applyBorder="1" applyAlignment="1">
      <alignment horizontal="center" vertical="center"/>
    </xf>
    <xf numFmtId="0" fontId="2" fillId="21" borderId="9" xfId="0" applyFont="1" applyFill="1" applyBorder="1" applyAlignment="1">
      <alignment horizontal="center" vertical="center"/>
    </xf>
    <xf numFmtId="0" fontId="2" fillId="9" borderId="29"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2" fillId="9" borderId="8" xfId="0" applyFont="1" applyFill="1" applyBorder="1" applyAlignment="1">
      <alignment horizontal="center"/>
    </xf>
    <xf numFmtId="0" fontId="2" fillId="9" borderId="38" xfId="0" applyFont="1" applyFill="1" applyBorder="1" applyAlignment="1">
      <alignment horizontal="center"/>
    </xf>
    <xf numFmtId="0" fontId="2" fillId="9"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16" borderId="3" xfId="0" applyFont="1" applyFill="1" applyBorder="1" applyAlignment="1" applyProtection="1">
      <alignment horizontal="center" vertical="center"/>
      <protection hidden="1"/>
    </xf>
    <xf numFmtId="0" fontId="6" fillId="16" borderId="6" xfId="0" applyFont="1" applyFill="1" applyBorder="1" applyAlignment="1" applyProtection="1">
      <alignment horizontal="center" vertical="center"/>
      <protection hidden="1"/>
    </xf>
  </cellXfs>
  <cellStyles count="3">
    <cellStyle name="Normal" xfId="0" builtinId="0"/>
    <cellStyle name="Percent" xfId="1" builtinId="5"/>
    <cellStyle name="היפר-קישור" xfId="2" builtinId="8"/>
  </cellStyles>
  <dxfs count="36">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fs-most-jr\Users\MiriamF\New%20folder%20(2)\&#1514;&#1512;&#1489;&#1493;&#1514;%20-%20&#1502;&#1499;&#1512;&#1494;&#1497;&#1501;\&#1489;&#1504;&#1488;''&#1501;%20-%20&#1504;&#1497;&#1511;&#1497;&#1493;&#1503;\&#1514;&#1499;&#1502;%207.3.9.2.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2"/>
  <sheetViews>
    <sheetView showGridLines="0" rightToLeft="1" tabSelected="1" view="pageBreakPreview" zoomScaleNormal="100" zoomScaleSheetLayoutView="100" workbookViewId="0">
      <pane xSplit="3" ySplit="9" topLeftCell="D64" activePane="bottomRight" state="frozen"/>
      <selection pane="topRight" activeCell="D1" sqref="D1"/>
      <selection pane="bottomLeft" activeCell="A8" sqref="A8"/>
      <selection pane="bottomRight" activeCell="C26" sqref="C26"/>
    </sheetView>
  </sheetViews>
  <sheetFormatPr defaultColWidth="9" defaultRowHeight="13.8" x14ac:dyDescent="0.25"/>
  <cols>
    <col min="1" max="1" width="1.09765625" style="17" customWidth="1"/>
    <col min="2" max="2" width="10" style="17" customWidth="1"/>
    <col min="3" max="3" width="83.8984375" style="17" customWidth="1"/>
    <col min="4" max="5" width="23.59765625" style="17" bestFit="1" customWidth="1"/>
    <col min="6" max="6" width="2.3984375" style="17" customWidth="1"/>
    <col min="7" max="16384" width="9" style="17"/>
  </cols>
  <sheetData>
    <row r="1" spans="2:5" ht="6" customHeight="1" thickBot="1" x14ac:dyDescent="0.3"/>
    <row r="2" spans="2:5" s="25" customFormat="1" ht="18.75" customHeight="1" x14ac:dyDescent="0.25">
      <c r="B2" s="103" t="s">
        <v>28</v>
      </c>
      <c r="C2" s="99" t="s">
        <v>5</v>
      </c>
      <c r="D2" s="101"/>
      <c r="E2" s="101"/>
    </row>
    <row r="3" spans="2:5" ht="15.75" customHeight="1" x14ac:dyDescent="0.25">
      <c r="B3" s="104"/>
      <c r="C3" s="100"/>
      <c r="D3" s="102"/>
      <c r="E3" s="102"/>
    </row>
    <row r="4" spans="2:5" ht="36" customHeight="1" x14ac:dyDescent="0.25">
      <c r="B4" s="104"/>
      <c r="C4" s="71" t="s">
        <v>30</v>
      </c>
      <c r="D4" s="56"/>
      <c r="E4" s="56"/>
    </row>
    <row r="5" spans="2:5" ht="15.75" customHeight="1" x14ac:dyDescent="0.25">
      <c r="B5" s="104"/>
      <c r="C5" s="59" t="s">
        <v>31</v>
      </c>
      <c r="D5" s="56"/>
      <c r="E5" s="56"/>
    </row>
    <row r="6" spans="2:5" ht="15" customHeight="1" x14ac:dyDescent="0.25">
      <c r="B6" s="104"/>
      <c r="C6" s="59" t="s">
        <v>18</v>
      </c>
      <c r="D6" s="40"/>
      <c r="E6" s="40"/>
    </row>
    <row r="7" spans="2:5" ht="32.25" customHeight="1" x14ac:dyDescent="0.25">
      <c r="B7" s="104"/>
      <c r="C7" s="60" t="s">
        <v>19</v>
      </c>
      <c r="D7" s="40"/>
      <c r="E7" s="40"/>
    </row>
    <row r="8" spans="2:5" ht="31.5" customHeight="1" thickBot="1" x14ac:dyDescent="0.3">
      <c r="B8" s="105"/>
      <c r="C8" s="61" t="s">
        <v>20</v>
      </c>
      <c r="D8" s="57"/>
      <c r="E8" s="57"/>
    </row>
    <row r="9" spans="2:5" s="26" customFormat="1" ht="21" customHeight="1" thickBot="1" x14ac:dyDescent="0.3">
      <c r="B9" s="1" t="s">
        <v>36</v>
      </c>
      <c r="C9" s="2" t="s">
        <v>22</v>
      </c>
      <c r="D9" s="33"/>
      <c r="E9" s="33"/>
    </row>
    <row r="10" spans="2:5" s="26" customFormat="1" ht="15.6" x14ac:dyDescent="0.25">
      <c r="B10" s="3" t="s">
        <v>37</v>
      </c>
      <c r="C10" s="81" t="s">
        <v>21</v>
      </c>
      <c r="D10" s="58"/>
      <c r="E10" s="58"/>
    </row>
    <row r="11" spans="2:5" s="26" customFormat="1" ht="27.6" x14ac:dyDescent="0.25">
      <c r="B11" s="3" t="s">
        <v>38</v>
      </c>
      <c r="C11" s="81" t="s">
        <v>7</v>
      </c>
      <c r="D11" s="58"/>
      <c r="E11" s="58"/>
    </row>
    <row r="12" spans="2:5" s="26" customFormat="1" ht="41.4" x14ac:dyDescent="0.25">
      <c r="B12" s="3" t="s">
        <v>39</v>
      </c>
      <c r="C12" s="81" t="s">
        <v>8</v>
      </c>
      <c r="D12" s="58"/>
      <c r="E12" s="58"/>
    </row>
    <row r="13" spans="2:5" s="26" customFormat="1" ht="41.4" x14ac:dyDescent="0.25">
      <c r="B13" s="3" t="s">
        <v>40</v>
      </c>
      <c r="C13" s="81" t="s">
        <v>54</v>
      </c>
      <c r="D13" s="58"/>
      <c r="E13" s="58"/>
    </row>
    <row r="14" spans="2:5" s="26" customFormat="1" ht="15.6" x14ac:dyDescent="0.25">
      <c r="B14" s="3" t="s">
        <v>41</v>
      </c>
      <c r="C14" s="81" t="s">
        <v>51</v>
      </c>
      <c r="D14" s="58"/>
      <c r="E14" s="58"/>
    </row>
    <row r="15" spans="2:5" s="26" customFormat="1" ht="27.6" x14ac:dyDescent="0.25">
      <c r="B15" s="3" t="s">
        <v>42</v>
      </c>
      <c r="C15" s="81" t="s">
        <v>52</v>
      </c>
      <c r="D15" s="58"/>
      <c r="E15" s="58"/>
    </row>
    <row r="16" spans="2:5" s="26" customFormat="1" ht="54.6" customHeight="1" x14ac:dyDescent="0.25">
      <c r="B16" s="3" t="s">
        <v>45</v>
      </c>
      <c r="C16" s="81" t="s">
        <v>53</v>
      </c>
      <c r="D16" s="58"/>
      <c r="E16" s="58"/>
    </row>
    <row r="17" spans="2:5" s="26" customFormat="1" ht="62.4" x14ac:dyDescent="0.25">
      <c r="B17" s="3" t="s">
        <v>46</v>
      </c>
      <c r="C17" s="81" t="s">
        <v>55</v>
      </c>
      <c r="D17" s="58"/>
      <c r="E17" s="58"/>
    </row>
    <row r="18" spans="2:5" s="26" customFormat="1" ht="27.6" x14ac:dyDescent="0.25">
      <c r="B18" s="3" t="s">
        <v>47</v>
      </c>
      <c r="C18" s="81" t="s">
        <v>56</v>
      </c>
      <c r="D18" s="58"/>
      <c r="E18" s="58"/>
    </row>
    <row r="19" spans="2:5" s="26" customFormat="1" ht="15.6" x14ac:dyDescent="0.25">
      <c r="B19" s="3" t="s">
        <v>48</v>
      </c>
      <c r="C19" s="81" t="s">
        <v>59</v>
      </c>
      <c r="D19" s="58"/>
      <c r="E19" s="58"/>
    </row>
    <row r="20" spans="2:5" s="26" customFormat="1" ht="27.6" x14ac:dyDescent="0.25">
      <c r="B20" s="3" t="s">
        <v>49</v>
      </c>
      <c r="C20" s="81" t="s">
        <v>58</v>
      </c>
      <c r="D20" s="58"/>
      <c r="E20" s="58"/>
    </row>
    <row r="21" spans="2:5" s="26" customFormat="1" ht="28.2" thickBot="1" x14ac:dyDescent="0.3">
      <c r="B21" s="3" t="s">
        <v>50</v>
      </c>
      <c r="C21" s="81" t="s">
        <v>57</v>
      </c>
      <c r="D21" s="58"/>
      <c r="E21" s="58"/>
    </row>
    <row r="22" spans="2:5" s="26" customFormat="1" ht="21" customHeight="1" thickBot="1" x14ac:dyDescent="0.3">
      <c r="B22" s="1" t="s">
        <v>43</v>
      </c>
      <c r="C22" s="76" t="s">
        <v>60</v>
      </c>
      <c r="D22" s="27"/>
      <c r="E22" s="27"/>
    </row>
    <row r="23" spans="2:5" s="26" customFormat="1" ht="40.950000000000003" customHeight="1" x14ac:dyDescent="0.25">
      <c r="B23" s="77" t="s">
        <v>44</v>
      </c>
      <c r="C23" s="81" t="s">
        <v>61</v>
      </c>
      <c r="D23" s="78"/>
      <c r="E23" s="58"/>
    </row>
    <row r="24" spans="2:5" s="26" customFormat="1" ht="40.950000000000003" customHeight="1" x14ac:dyDescent="0.25">
      <c r="B24" s="77" t="s">
        <v>62</v>
      </c>
      <c r="C24" s="81" t="s">
        <v>63</v>
      </c>
      <c r="D24" s="78"/>
      <c r="E24" s="58"/>
    </row>
    <row r="25" spans="2:5" s="26" customFormat="1" ht="40.950000000000003" customHeight="1" x14ac:dyDescent="0.25">
      <c r="B25" s="3" t="s">
        <v>129</v>
      </c>
      <c r="C25" s="81" t="s">
        <v>135</v>
      </c>
      <c r="D25" s="78"/>
      <c r="E25" s="78"/>
    </row>
    <row r="26" spans="2:5" s="26" customFormat="1" ht="40.950000000000003" customHeight="1" x14ac:dyDescent="0.25">
      <c r="B26" s="3" t="s">
        <v>130</v>
      </c>
      <c r="C26" s="81" t="s">
        <v>131</v>
      </c>
      <c r="D26" s="78" t="e">
        <f>IF(' איתנות פיננסית'!C6&gt;1,"V","X")</f>
        <v>#DIV/0!</v>
      </c>
      <c r="E26" s="78" t="e">
        <f>IF(' איתנות פיננסית'!D6&gt;1,"V","X")</f>
        <v>#DIV/0!</v>
      </c>
    </row>
    <row r="27" spans="2:5" s="26" customFormat="1" ht="43.95" customHeight="1" thickBot="1" x14ac:dyDescent="0.3">
      <c r="B27" s="3" t="s">
        <v>132</v>
      </c>
      <c r="C27" s="81" t="s">
        <v>133</v>
      </c>
      <c r="D27" s="78" t="str">
        <f>IF(' איתנות פיננסית'!C5&gt;0,"V","X")</f>
        <v>X</v>
      </c>
      <c r="E27" s="78" t="str">
        <f>IF(' איתנות פיננסית'!D5&gt;0,"V","X")</f>
        <v>X</v>
      </c>
    </row>
    <row r="28" spans="2:5" s="28" customFormat="1" ht="19.8" thickBot="1" x14ac:dyDescent="0.3">
      <c r="B28" s="97" t="s">
        <v>4</v>
      </c>
      <c r="C28" s="98"/>
      <c r="D28" s="75"/>
      <c r="E28" s="75"/>
    </row>
    <row r="29" spans="2:5" s="28" customFormat="1" ht="17.399999999999999" thickBot="1" x14ac:dyDescent="0.3">
      <c r="B29" s="10">
        <v>6</v>
      </c>
      <c r="C29" s="13" t="s">
        <v>6</v>
      </c>
      <c r="D29" s="29"/>
      <c r="E29" s="29"/>
    </row>
    <row r="30" spans="2:5" s="28" customFormat="1" ht="15.6" x14ac:dyDescent="0.25">
      <c r="B30" s="11">
        <v>6.1</v>
      </c>
      <c r="C30" s="14" t="s">
        <v>33</v>
      </c>
      <c r="D30" s="58"/>
      <c r="E30" s="58"/>
    </row>
    <row r="31" spans="2:5" s="28" customFormat="1" ht="15.6" x14ac:dyDescent="0.25">
      <c r="B31" s="11">
        <v>6.2</v>
      </c>
      <c r="C31" s="14" t="s">
        <v>34</v>
      </c>
      <c r="D31" s="58"/>
      <c r="E31" s="58"/>
    </row>
    <row r="32" spans="2:5" s="28" customFormat="1" ht="27.6" x14ac:dyDescent="0.25">
      <c r="B32" s="11">
        <v>6.3</v>
      </c>
      <c r="C32" s="14" t="s">
        <v>79</v>
      </c>
      <c r="D32" s="58"/>
      <c r="E32" s="58"/>
    </row>
    <row r="33" spans="2:5" s="28" customFormat="1" ht="27.6" x14ac:dyDescent="0.25">
      <c r="B33" s="11">
        <v>6.4</v>
      </c>
      <c r="C33" s="14" t="s">
        <v>64</v>
      </c>
      <c r="D33" s="58"/>
      <c r="E33" s="58"/>
    </row>
    <row r="34" spans="2:5" s="28" customFormat="1" ht="15.6" x14ac:dyDescent="0.25">
      <c r="B34" s="11">
        <v>6.5</v>
      </c>
      <c r="C34" s="14" t="s">
        <v>65</v>
      </c>
      <c r="D34" s="58"/>
      <c r="E34" s="58"/>
    </row>
    <row r="35" spans="2:5" s="28" customFormat="1" ht="15.6" x14ac:dyDescent="0.25">
      <c r="B35" s="11">
        <v>6.6</v>
      </c>
      <c r="C35" s="14" t="s">
        <v>66</v>
      </c>
      <c r="D35" s="58"/>
      <c r="E35" s="58"/>
    </row>
    <row r="36" spans="2:5" s="28" customFormat="1" ht="27.6" x14ac:dyDescent="0.25">
      <c r="B36" s="11">
        <v>6.7</v>
      </c>
      <c r="C36" s="14" t="s">
        <v>67</v>
      </c>
      <c r="D36" s="58"/>
      <c r="E36" s="58"/>
    </row>
    <row r="37" spans="2:5" s="28" customFormat="1" ht="27.6" x14ac:dyDescent="0.25">
      <c r="B37" s="11">
        <v>6.8</v>
      </c>
      <c r="C37" s="14" t="s">
        <v>68</v>
      </c>
      <c r="D37" s="58"/>
      <c r="E37" s="58"/>
    </row>
    <row r="38" spans="2:5" s="28" customFormat="1" ht="27.6" x14ac:dyDescent="0.25">
      <c r="B38" s="11">
        <v>6.9</v>
      </c>
      <c r="C38" s="14" t="s">
        <v>69</v>
      </c>
      <c r="D38" s="58"/>
      <c r="E38" s="58"/>
    </row>
    <row r="39" spans="2:5" s="28" customFormat="1" ht="15.6" x14ac:dyDescent="0.25">
      <c r="B39" s="12">
        <v>6.1</v>
      </c>
      <c r="C39" s="14" t="s">
        <v>70</v>
      </c>
      <c r="D39" s="58"/>
      <c r="E39" s="58"/>
    </row>
    <row r="40" spans="2:5" s="28" customFormat="1" ht="15.6" x14ac:dyDescent="0.25">
      <c r="B40" s="12">
        <v>6.11</v>
      </c>
      <c r="C40" s="80" t="s">
        <v>75</v>
      </c>
      <c r="D40" s="58"/>
      <c r="E40" s="58"/>
    </row>
    <row r="41" spans="2:5" s="28" customFormat="1" ht="15.6" x14ac:dyDescent="0.25">
      <c r="B41" s="12">
        <v>6.12</v>
      </c>
      <c r="C41" s="80" t="s">
        <v>76</v>
      </c>
      <c r="D41" s="58"/>
      <c r="E41" s="58"/>
    </row>
    <row r="42" spans="2:5" s="28" customFormat="1" ht="27.6" x14ac:dyDescent="0.25">
      <c r="B42" s="12">
        <v>6.13</v>
      </c>
      <c r="C42" s="14" t="s">
        <v>71</v>
      </c>
      <c r="D42" s="58"/>
      <c r="E42" s="58"/>
    </row>
    <row r="43" spans="2:5" s="28" customFormat="1" ht="41.4" x14ac:dyDescent="0.25">
      <c r="B43" s="12">
        <v>6.14</v>
      </c>
      <c r="C43" s="15" t="s">
        <v>72</v>
      </c>
      <c r="D43" s="58"/>
      <c r="E43" s="58"/>
    </row>
    <row r="44" spans="2:5" s="28" customFormat="1" ht="15.6" x14ac:dyDescent="0.25">
      <c r="B44" s="12">
        <v>6.15</v>
      </c>
      <c r="C44" s="15" t="s">
        <v>134</v>
      </c>
      <c r="D44" s="58"/>
      <c r="E44" s="58"/>
    </row>
    <row r="45" spans="2:5" s="28" customFormat="1" ht="15.6" x14ac:dyDescent="0.25">
      <c r="B45" s="12">
        <v>6.16</v>
      </c>
      <c r="C45" s="15" t="s">
        <v>127</v>
      </c>
      <c r="D45" s="58"/>
      <c r="E45" s="58"/>
    </row>
    <row r="46" spans="2:5" s="28" customFormat="1" ht="15.6" x14ac:dyDescent="0.25">
      <c r="B46" s="12">
        <v>6.16</v>
      </c>
      <c r="C46" s="79" t="s">
        <v>73</v>
      </c>
      <c r="D46" s="58"/>
      <c r="E46" s="58"/>
    </row>
    <row r="47" spans="2:5" s="28" customFormat="1" ht="15.6" x14ac:dyDescent="0.25">
      <c r="B47" s="12" t="s">
        <v>121</v>
      </c>
      <c r="C47" s="15" t="s">
        <v>74</v>
      </c>
      <c r="D47" s="58"/>
      <c r="E47" s="58"/>
    </row>
    <row r="48" spans="2:5" s="28" customFormat="1" ht="15.6" x14ac:dyDescent="0.25">
      <c r="B48" s="12" t="s">
        <v>122</v>
      </c>
      <c r="C48" s="15" t="s">
        <v>80</v>
      </c>
      <c r="D48" s="58"/>
      <c r="E48" s="58"/>
    </row>
    <row r="49" spans="2:5" s="28" customFormat="1" ht="27.6" x14ac:dyDescent="0.25">
      <c r="B49" s="12" t="s">
        <v>123</v>
      </c>
      <c r="C49" s="15" t="s">
        <v>9</v>
      </c>
      <c r="D49" s="58"/>
      <c r="E49" s="58"/>
    </row>
    <row r="50" spans="2:5" s="28" customFormat="1" ht="41.4" x14ac:dyDescent="0.25">
      <c r="B50" s="12" t="s">
        <v>124</v>
      </c>
      <c r="C50" s="15" t="s">
        <v>78</v>
      </c>
      <c r="D50" s="58"/>
      <c r="E50" s="58"/>
    </row>
    <row r="51" spans="2:5" s="28" customFormat="1" ht="27.6" x14ac:dyDescent="0.25">
      <c r="B51" s="12" t="s">
        <v>125</v>
      </c>
      <c r="C51" s="15" t="s">
        <v>77</v>
      </c>
      <c r="D51" s="58"/>
      <c r="E51" s="58"/>
    </row>
    <row r="52" spans="2:5" ht="16.2" thickBot="1" x14ac:dyDescent="0.3">
      <c r="B52" s="12" t="s">
        <v>126</v>
      </c>
      <c r="C52" s="15" t="s">
        <v>81</v>
      </c>
      <c r="D52" s="58"/>
      <c r="E52" s="58"/>
    </row>
    <row r="53" spans="2:5" ht="14.25" hidden="1" customHeight="1" x14ac:dyDescent="0.25">
      <c r="B53" s="12">
        <v>7.15</v>
      </c>
      <c r="C53" s="15" t="s">
        <v>23</v>
      </c>
      <c r="D53" s="58"/>
      <c r="E53" s="58"/>
    </row>
    <row r="54" spans="2:5" ht="14.25" hidden="1" customHeight="1" x14ac:dyDescent="0.25">
      <c r="B54" s="12">
        <v>7.16</v>
      </c>
      <c r="C54" s="15" t="s">
        <v>9</v>
      </c>
      <c r="D54" s="58"/>
      <c r="E54" s="58"/>
    </row>
    <row r="55" spans="2:5" ht="14.25" hidden="1" customHeight="1" x14ac:dyDescent="0.25">
      <c r="B55" s="12">
        <v>7.17</v>
      </c>
      <c r="C55" s="15" t="s">
        <v>24</v>
      </c>
      <c r="D55" s="58"/>
      <c r="E55" s="58"/>
    </row>
    <row r="56" spans="2:5" ht="14.25" hidden="1" customHeight="1" x14ac:dyDescent="0.25">
      <c r="B56" s="12">
        <v>7.18</v>
      </c>
      <c r="C56" s="15" t="s">
        <v>35</v>
      </c>
      <c r="D56" s="58"/>
      <c r="E56" s="58"/>
    </row>
    <row r="57" spans="2:5" ht="15.75" hidden="1" thickBot="1" x14ac:dyDescent="0.3">
      <c r="D57" s="58"/>
      <c r="E57" s="58"/>
    </row>
    <row r="58" spans="2:5" x14ac:dyDescent="0.25">
      <c r="B58" s="30" t="s">
        <v>3</v>
      </c>
      <c r="C58" s="15"/>
      <c r="D58" s="58"/>
      <c r="E58" s="58"/>
    </row>
    <row r="59" spans="2:5" x14ac:dyDescent="0.25">
      <c r="B59" s="31" t="s">
        <v>2</v>
      </c>
    </row>
    <row r="60" spans="2:5" x14ac:dyDescent="0.25">
      <c r="B60" s="31" t="s">
        <v>1</v>
      </c>
    </row>
    <row r="61" spans="2:5" x14ac:dyDescent="0.25">
      <c r="B61" s="31" t="s">
        <v>0</v>
      </c>
    </row>
    <row r="62" spans="2:5" ht="14.4" thickBot="1" x14ac:dyDescent="0.3">
      <c r="B62" s="32"/>
    </row>
  </sheetData>
  <mergeCells count="5">
    <mergeCell ref="B28:C28"/>
    <mergeCell ref="C2:C3"/>
    <mergeCell ref="D2:D3"/>
    <mergeCell ref="E2:E3"/>
    <mergeCell ref="B2:B8"/>
  </mergeCells>
  <conditionalFormatting sqref="D9:E9 D22:E22 D28:E29">
    <cfRule type="containsText" dxfId="35" priority="181" operator="containsText" text="ל.ר.">
      <formula>NOT(ISERROR(SEARCH("ל.ר.",D9)))</formula>
    </cfRule>
    <cfRule type="containsText" dxfId="34" priority="182" operator="containsText" text="$">
      <formula>NOT(ISERROR(SEARCH("$",D9)))</formula>
    </cfRule>
    <cfRule type="containsText" dxfId="33" priority="183" operator="containsText" text="X">
      <formula>NOT(ISERROR(SEARCH("X",D9)))</formula>
    </cfRule>
    <cfRule type="containsText" dxfId="32" priority="184" operator="containsText" text="V">
      <formula>NOT(ISERROR(SEARCH("V",D9)))</formula>
    </cfRule>
  </conditionalFormatting>
  <conditionalFormatting sqref="D35 E30:E49 D50:E58">
    <cfRule type="containsText" dxfId="31" priority="101" operator="containsText" text="V">
      <formula>NOT(ISERROR(SEARCH("V",D30)))</formula>
    </cfRule>
    <cfRule type="expression" dxfId="30" priority="102">
      <formula>D30="ל.ר."</formula>
    </cfRule>
    <cfRule type="containsText" dxfId="29" priority="103" operator="containsText" text="X">
      <formula>NOT(ISERROR(SEARCH("X",D30)))</formula>
    </cfRule>
    <cfRule type="notContainsBlanks" dxfId="28" priority="104">
      <formula>LEN(TRIM(D30))&gt;0</formula>
    </cfRule>
  </conditionalFormatting>
  <conditionalFormatting sqref="D21">
    <cfRule type="containsText" dxfId="27" priority="77" operator="containsText" text="V">
      <formula>NOT(ISERROR(SEARCH("V",D21)))</formula>
    </cfRule>
    <cfRule type="expression" dxfId="26" priority="78">
      <formula>D21="ל.ר."</formula>
    </cfRule>
    <cfRule type="containsText" dxfId="25" priority="79" operator="containsText" text="X">
      <formula>NOT(ISERROR(SEARCH("X",D21)))</formula>
    </cfRule>
    <cfRule type="notContainsBlanks" dxfId="24" priority="80">
      <formula>LEN(TRIM(D21))&gt;0</formula>
    </cfRule>
  </conditionalFormatting>
  <conditionalFormatting sqref="D10:D20 E10:E21">
    <cfRule type="containsText" dxfId="23" priority="73" operator="containsText" text="V">
      <formula>NOT(ISERROR(SEARCH("V",D10)))</formula>
    </cfRule>
    <cfRule type="expression" dxfId="22" priority="74">
      <formula>D10="ל.ר."</formula>
    </cfRule>
    <cfRule type="containsText" dxfId="21" priority="75" operator="containsText" text="X">
      <formula>NOT(ISERROR(SEARCH("X",D10)))</formula>
    </cfRule>
    <cfRule type="notContainsBlanks" dxfId="20" priority="76">
      <formula>LEN(TRIM(D10))&gt;0</formula>
    </cfRule>
  </conditionalFormatting>
  <conditionalFormatting sqref="D30:D34 D36:D38">
    <cfRule type="containsText" dxfId="19" priority="69" operator="containsText" text="V">
      <formula>NOT(ISERROR(SEARCH("V",D30)))</formula>
    </cfRule>
    <cfRule type="expression" dxfId="18" priority="70">
      <formula>D30="ל.ר."</formula>
    </cfRule>
    <cfRule type="containsText" dxfId="17" priority="71" operator="containsText" text="X">
      <formula>NOT(ISERROR(SEARCH("X",D30)))</formula>
    </cfRule>
    <cfRule type="notContainsBlanks" dxfId="16" priority="72">
      <formula>LEN(TRIM(D30))&gt;0</formula>
    </cfRule>
  </conditionalFormatting>
  <conditionalFormatting sqref="D39:D49">
    <cfRule type="containsText" dxfId="15" priority="65" operator="containsText" text="V">
      <formula>NOT(ISERROR(SEARCH("V",D39)))</formula>
    </cfRule>
    <cfRule type="expression" dxfId="14" priority="66">
      <formula>D39="ל.ר."</formula>
    </cfRule>
    <cfRule type="containsText" dxfId="13" priority="67" operator="containsText" text="X">
      <formula>NOT(ISERROR(SEARCH("X",D39)))</formula>
    </cfRule>
    <cfRule type="notContainsBlanks" dxfId="12" priority="68">
      <formula>LEN(TRIM(D39))&gt;0</formula>
    </cfRule>
  </conditionalFormatting>
  <conditionalFormatting sqref="D23:D26 E26">
    <cfRule type="containsText" dxfId="11" priority="13" operator="containsText" text="V">
      <formula>NOT(ISERROR(SEARCH("V",D23)))</formula>
    </cfRule>
    <cfRule type="expression" dxfId="10" priority="14">
      <formula>D23="ל.ר."</formula>
    </cfRule>
    <cfRule type="containsText" dxfId="9" priority="15" operator="containsText" text="X">
      <formula>NOT(ISERROR(SEARCH("X",D23)))</formula>
    </cfRule>
    <cfRule type="notContainsBlanks" dxfId="8" priority="16">
      <formula>LEN(TRIM(D23))&gt;0</formula>
    </cfRule>
  </conditionalFormatting>
  <conditionalFormatting sqref="E23:E25">
    <cfRule type="containsText" dxfId="7" priority="9" operator="containsText" text="V">
      <formula>NOT(ISERROR(SEARCH("V",E23)))</formula>
    </cfRule>
    <cfRule type="expression" dxfId="6" priority="10">
      <formula>E23="ל.ר."</formula>
    </cfRule>
    <cfRule type="containsText" dxfId="5" priority="11" operator="containsText" text="X">
      <formula>NOT(ISERROR(SEARCH("X",E23)))</formula>
    </cfRule>
    <cfRule type="notContainsBlanks" dxfId="4" priority="12">
      <formula>LEN(TRIM(E23))&gt;0</formula>
    </cfRule>
  </conditionalFormatting>
  <conditionalFormatting sqref="D27:E27">
    <cfRule type="containsText" dxfId="3" priority="5" operator="containsText" text="V">
      <formula>NOT(ISERROR(SEARCH("V",D27)))</formula>
    </cfRule>
    <cfRule type="expression" dxfId="2" priority="6">
      <formula>D27="ל.ר."</formula>
    </cfRule>
    <cfRule type="containsText" dxfId="1" priority="7" operator="containsText" text="X">
      <formula>NOT(ISERROR(SEARCH("X",D27)))</formula>
    </cfRule>
    <cfRule type="notContainsBlanks" dxfId="0" priority="8">
      <formula>LEN(TRIM(D27))&gt;0</formula>
    </cfRule>
  </conditionalFormatting>
  <hyperlinks>
    <hyperlink ref="C15" r:id="rId1" location="נספח_ד" display="Z:\New folder (2)\תרבות - מכרזים\בנא''ם - ניקיון\תכמ 7.3.9.2.DOCX - נספח_ד"/>
  </hyperlinks>
  <pageMargins left="0.7" right="0.7" top="0.75" bottom="0.75" header="0.3" footer="0.3"/>
  <pageSetup scale="1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rightToLeft="1" topLeftCell="B1" zoomScale="85" zoomScaleNormal="85" workbookViewId="0">
      <selection activeCell="C19" sqref="C19"/>
    </sheetView>
  </sheetViews>
  <sheetFormatPr defaultColWidth="9" defaultRowHeight="13.8" x14ac:dyDescent="0.25"/>
  <cols>
    <col min="1" max="1" width="9" style="16" hidden="1" customWidth="1"/>
    <col min="2" max="2" width="10" style="16" bestFit="1" customWidth="1"/>
    <col min="3" max="3" width="73" style="16" customWidth="1"/>
    <col min="4" max="4" width="11.09765625" style="16" bestFit="1" customWidth="1"/>
    <col min="5" max="5" width="28.69921875" style="16" bestFit="1" customWidth="1"/>
    <col min="6" max="6" width="10.09765625" style="16" customWidth="1"/>
    <col min="7" max="7" width="7.69921875" style="16" customWidth="1"/>
    <col min="8" max="8" width="10.8984375" style="16" customWidth="1"/>
    <col min="9" max="16384" width="9" style="16"/>
  </cols>
  <sheetData>
    <row r="1" spans="1:9" ht="18" customHeight="1" x14ac:dyDescent="0.25">
      <c r="A1" s="36"/>
      <c r="B1"/>
      <c r="C1"/>
      <c r="D1"/>
      <c r="E1" s="117" t="s">
        <v>116</v>
      </c>
      <c r="F1" s="119">
        <v>1</v>
      </c>
      <c r="G1" s="120"/>
      <c r="H1" s="119">
        <v>2</v>
      </c>
      <c r="I1" s="120"/>
    </row>
    <row r="2" spans="1:9" ht="48" customHeight="1" thickBot="1" x14ac:dyDescent="0.3">
      <c r="A2" s="37"/>
      <c r="B2"/>
      <c r="C2"/>
      <c r="D2"/>
      <c r="E2" s="118"/>
      <c r="F2" s="123">
        <f>'תנאי-סף'!D4</f>
        <v>0</v>
      </c>
      <c r="G2" s="124"/>
      <c r="H2" s="123">
        <f>'תנאי-סף'!E4</f>
        <v>0</v>
      </c>
      <c r="I2" s="124"/>
    </row>
    <row r="3" spans="1:9" ht="18" x14ac:dyDescent="0.25">
      <c r="A3" s="37"/>
      <c r="B3" s="52" t="s">
        <v>28</v>
      </c>
      <c r="C3" s="111" t="s">
        <v>32</v>
      </c>
      <c r="D3" s="112"/>
      <c r="E3" s="72"/>
      <c r="F3" s="45" t="s">
        <v>86</v>
      </c>
      <c r="G3" s="46" t="s">
        <v>11</v>
      </c>
      <c r="H3" s="45" t="s">
        <v>87</v>
      </c>
      <c r="I3" s="46" t="s">
        <v>11</v>
      </c>
    </row>
    <row r="4" spans="1:9" ht="18" x14ac:dyDescent="0.25">
      <c r="A4" s="37"/>
      <c r="B4" s="53" t="s">
        <v>82</v>
      </c>
      <c r="C4" s="113" t="s">
        <v>84</v>
      </c>
      <c r="D4" s="114"/>
      <c r="E4" s="50">
        <v>40</v>
      </c>
      <c r="F4" s="121">
        <f>G5</f>
        <v>40</v>
      </c>
      <c r="G4" s="122"/>
      <c r="H4" s="121">
        <f>I5</f>
        <v>40</v>
      </c>
      <c r="I4" s="122"/>
    </row>
    <row r="5" spans="1:9" ht="77.400000000000006" customHeight="1" x14ac:dyDescent="0.25">
      <c r="A5" s="37"/>
      <c r="B5" s="38" t="s">
        <v>102</v>
      </c>
      <c r="C5" s="115" t="s">
        <v>88</v>
      </c>
      <c r="D5" s="116"/>
      <c r="E5" s="51">
        <v>40</v>
      </c>
      <c r="F5" s="47"/>
      <c r="G5" s="48">
        <f>'מספר לקוחות'!C5</f>
        <v>40</v>
      </c>
      <c r="H5" s="48"/>
      <c r="I5" s="48">
        <f>'מספר לקוחות'!D5</f>
        <v>40</v>
      </c>
    </row>
    <row r="6" spans="1:9" ht="49.95" customHeight="1" thickBot="1" x14ac:dyDescent="0.3">
      <c r="A6" s="37"/>
      <c r="B6" s="53" t="s">
        <v>83</v>
      </c>
      <c r="C6" s="113" t="s">
        <v>85</v>
      </c>
      <c r="D6" s="114"/>
      <c r="E6" s="50">
        <v>60</v>
      </c>
      <c r="F6" s="67" t="s">
        <v>101</v>
      </c>
      <c r="G6" s="49">
        <f>'ציוני המלצות'!D8*6</f>
        <v>0</v>
      </c>
      <c r="H6" s="67" t="s">
        <v>101</v>
      </c>
      <c r="I6" s="49">
        <f>'ציוני המלצות'!I8*6</f>
        <v>0</v>
      </c>
    </row>
    <row r="7" spans="1:9" ht="16.5" customHeight="1" thickBot="1" x14ac:dyDescent="0.3">
      <c r="B7" s="108" t="s">
        <v>12</v>
      </c>
      <c r="C7" s="109"/>
      <c r="D7" s="110"/>
      <c r="E7" s="54">
        <v>1</v>
      </c>
      <c r="F7" s="106">
        <f>F4+G6</f>
        <v>40</v>
      </c>
      <c r="G7" s="107"/>
      <c r="H7" s="106">
        <f>H4+I6</f>
        <v>40</v>
      </c>
      <c r="I7" s="107"/>
    </row>
    <row r="9" spans="1:9" ht="15" x14ac:dyDescent="0.25">
      <c r="D9"/>
      <c r="E9"/>
      <c r="F9"/>
      <c r="G9"/>
      <c r="H9"/>
    </row>
    <row r="10" spans="1:9" ht="15" x14ac:dyDescent="0.25">
      <c r="D10"/>
      <c r="E10"/>
      <c r="F10"/>
      <c r="G10"/>
      <c r="H10"/>
    </row>
  </sheetData>
  <mergeCells count="14">
    <mergeCell ref="E1:E2"/>
    <mergeCell ref="H1:I1"/>
    <mergeCell ref="H4:I4"/>
    <mergeCell ref="F1:G1"/>
    <mergeCell ref="F4:G4"/>
    <mergeCell ref="F2:G2"/>
    <mergeCell ref="H2:I2"/>
    <mergeCell ref="H7:I7"/>
    <mergeCell ref="B7:D7"/>
    <mergeCell ref="F7:G7"/>
    <mergeCell ref="C3:D3"/>
    <mergeCell ref="C4:D4"/>
    <mergeCell ref="C6:D6"/>
    <mergeCell ref="C5:D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
  <sheetViews>
    <sheetView rightToLeft="1" workbookViewId="0">
      <selection activeCell="B21" sqref="B21"/>
    </sheetView>
  </sheetViews>
  <sheetFormatPr defaultRowHeight="13.8" x14ac:dyDescent="0.25"/>
  <cols>
    <col min="2" max="2" width="47.09765625" customWidth="1"/>
    <col min="3" max="3" width="11.59765625" customWidth="1"/>
    <col min="4" max="4" width="12.09765625" customWidth="1"/>
  </cols>
  <sheetData>
    <row r="1" spans="2:4" ht="16.2" thickBot="1" x14ac:dyDescent="0.3">
      <c r="B1" s="74" t="s">
        <v>26</v>
      </c>
      <c r="C1" s="73">
        <v>1</v>
      </c>
      <c r="D1" s="83">
        <v>2</v>
      </c>
    </row>
    <row r="2" spans="2:4" ht="27" customHeight="1" thickBot="1" x14ac:dyDescent="0.3">
      <c r="B2" s="74" t="s">
        <v>27</v>
      </c>
      <c r="C2" s="84">
        <f>'תנאי-סף'!D4</f>
        <v>0</v>
      </c>
      <c r="D2" s="84">
        <f>'תנאי-סף'!E4</f>
        <v>0</v>
      </c>
    </row>
    <row r="3" spans="2:4" ht="46.8" x14ac:dyDescent="0.25">
      <c r="B3" s="82" t="s">
        <v>89</v>
      </c>
      <c r="C3" s="85">
        <v>0</v>
      </c>
      <c r="D3" s="85">
        <v>0</v>
      </c>
    </row>
    <row r="4" spans="2:4" ht="21.6" customHeight="1" x14ac:dyDescent="0.25">
      <c r="B4" s="91" t="s">
        <v>115</v>
      </c>
      <c r="C4" s="92">
        <f>RANK(C3,$C$3:$D$3,0)</f>
        <v>1</v>
      </c>
      <c r="D4" s="92">
        <f>RANK(D3,$C$3:$D$3,0)</f>
        <v>1</v>
      </c>
    </row>
    <row r="5" spans="2:4" x14ac:dyDescent="0.25">
      <c r="B5" s="93" t="s">
        <v>117</v>
      </c>
      <c r="C5" s="94">
        <f>IF(C3=MAX($C$3:$D$3), 40, C3/MAX($C$3:$D$3)*40)</f>
        <v>40</v>
      </c>
      <c r="D5" s="94">
        <f>IF(D3=MAX($C$3:$D$3), 40, D3/MAX($C$3:$D$3)*40)</f>
        <v>40</v>
      </c>
    </row>
  </sheetData>
  <pageMargins left="0.7" right="0.7" top="0.75" bottom="0.75" header="0.3" footer="0.3"/>
  <ignoredErrors>
    <ignoredError sqref="C4:D4"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rightToLeft="1" zoomScaleNormal="100" workbookViewId="0">
      <selection activeCell="B31" sqref="B31"/>
    </sheetView>
  </sheetViews>
  <sheetFormatPr defaultRowHeight="13.8" x14ac:dyDescent="0.25"/>
  <cols>
    <col min="1" max="1" width="11.8984375" customWidth="1"/>
    <col min="2" max="2" width="51.8984375" customWidth="1"/>
    <col min="3" max="3" width="10.8984375" customWidth="1"/>
    <col min="4" max="4" width="7.5" bestFit="1" customWidth="1"/>
    <col min="5" max="5" width="7.3984375" bestFit="1" customWidth="1"/>
    <col min="6" max="6" width="7.69921875" bestFit="1" customWidth="1"/>
    <col min="7" max="7" width="8.5" customWidth="1"/>
    <col min="8" max="8" width="9.3984375" customWidth="1"/>
  </cols>
  <sheetData>
    <row r="1" spans="1:13" ht="16.2" thickBot="1" x14ac:dyDescent="0.3">
      <c r="B1" s="131" t="s">
        <v>26</v>
      </c>
      <c r="C1" s="132"/>
      <c r="D1" s="125">
        <v>1</v>
      </c>
      <c r="E1" s="125"/>
      <c r="F1" s="125"/>
      <c r="G1" s="125"/>
      <c r="H1" s="125"/>
      <c r="I1" s="125">
        <v>2</v>
      </c>
      <c r="J1" s="125"/>
      <c r="K1" s="125"/>
      <c r="L1" s="125"/>
      <c r="M1" s="125"/>
    </row>
    <row r="2" spans="1:13" ht="16.2" thickBot="1" x14ac:dyDescent="0.3">
      <c r="B2" s="131" t="s">
        <v>27</v>
      </c>
      <c r="C2" s="133"/>
      <c r="D2" s="126">
        <f>'תנאי-סף'!D4</f>
        <v>0</v>
      </c>
      <c r="E2" s="126"/>
      <c r="F2" s="126"/>
      <c r="G2" s="126"/>
      <c r="H2" s="127"/>
      <c r="I2" s="126">
        <f>'תנאי-סף'!E4</f>
        <v>0</v>
      </c>
      <c r="J2" s="126"/>
      <c r="K2" s="126"/>
      <c r="L2" s="126"/>
      <c r="M2" s="127"/>
    </row>
    <row r="3" spans="1:13" ht="16.2" thickBot="1" x14ac:dyDescent="0.3">
      <c r="B3" s="134" t="s">
        <v>90</v>
      </c>
      <c r="C3" s="135"/>
      <c r="D3" s="34" t="s">
        <v>97</v>
      </c>
      <c r="E3" s="34" t="s">
        <v>98</v>
      </c>
      <c r="F3" s="34" t="s">
        <v>99</v>
      </c>
      <c r="G3" s="34" t="s">
        <v>100</v>
      </c>
      <c r="H3" s="41" t="s">
        <v>25</v>
      </c>
      <c r="I3" s="34" t="s">
        <v>97</v>
      </c>
      <c r="J3" s="34" t="s">
        <v>98</v>
      </c>
      <c r="K3" s="34" t="s">
        <v>99</v>
      </c>
      <c r="L3" s="34" t="s">
        <v>100</v>
      </c>
      <c r="M3" s="41" t="s">
        <v>25</v>
      </c>
    </row>
    <row r="4" spans="1:13" ht="24.6" customHeight="1" thickBot="1" x14ac:dyDescent="0.3">
      <c r="A4" s="138" t="s">
        <v>92</v>
      </c>
      <c r="B4" s="39" t="s">
        <v>91</v>
      </c>
      <c r="C4" s="55">
        <v>0.25</v>
      </c>
      <c r="D4" s="35">
        <v>0</v>
      </c>
      <c r="E4" s="35">
        <v>0</v>
      </c>
      <c r="F4" s="35">
        <v>0</v>
      </c>
      <c r="G4" s="35">
        <v>0</v>
      </c>
      <c r="H4" s="42">
        <f>AVERAGE(D4:G4)</f>
        <v>0</v>
      </c>
      <c r="I4" s="35">
        <v>0</v>
      </c>
      <c r="J4" s="35">
        <v>0</v>
      </c>
      <c r="K4" s="35">
        <v>0</v>
      </c>
      <c r="L4" s="35">
        <v>0</v>
      </c>
      <c r="M4" s="42">
        <f>AVERAGE(I4:L4)</f>
        <v>0</v>
      </c>
    </row>
    <row r="5" spans="1:13" ht="25.95" customHeight="1" thickBot="1" x14ac:dyDescent="0.3">
      <c r="A5" s="139"/>
      <c r="B5" s="39" t="s">
        <v>94</v>
      </c>
      <c r="C5" s="43">
        <v>0.25</v>
      </c>
      <c r="D5" s="35">
        <v>0</v>
      </c>
      <c r="E5" s="35">
        <v>0</v>
      </c>
      <c r="F5" s="35">
        <v>0</v>
      </c>
      <c r="G5" s="35">
        <v>0</v>
      </c>
      <c r="H5" s="42">
        <f t="shared" ref="H5:H7" si="0">AVERAGE(D5:G5)</f>
        <v>0</v>
      </c>
      <c r="I5" s="35">
        <v>0</v>
      </c>
      <c r="J5" s="35">
        <v>0</v>
      </c>
      <c r="K5" s="35">
        <v>0</v>
      </c>
      <c r="L5" s="35">
        <v>0</v>
      </c>
      <c r="M5" s="42">
        <f t="shared" ref="M5:M7" si="1">AVERAGE(I5:L5)</f>
        <v>0</v>
      </c>
    </row>
    <row r="6" spans="1:13" ht="16.2" thickBot="1" x14ac:dyDescent="0.3">
      <c r="A6" s="139"/>
      <c r="B6" s="39" t="s">
        <v>95</v>
      </c>
      <c r="C6" s="43">
        <v>0.25</v>
      </c>
      <c r="D6" s="35">
        <v>0</v>
      </c>
      <c r="E6" s="35">
        <v>0</v>
      </c>
      <c r="F6" s="35">
        <v>0</v>
      </c>
      <c r="G6" s="35">
        <v>0</v>
      </c>
      <c r="H6" s="42">
        <f t="shared" si="0"/>
        <v>0</v>
      </c>
      <c r="I6" s="35">
        <v>0</v>
      </c>
      <c r="J6" s="35">
        <v>0</v>
      </c>
      <c r="K6" s="35">
        <v>0</v>
      </c>
      <c r="L6" s="35">
        <v>0</v>
      </c>
      <c r="M6" s="42">
        <f t="shared" si="1"/>
        <v>0</v>
      </c>
    </row>
    <row r="7" spans="1:13" ht="16.2" thickBot="1" x14ac:dyDescent="0.3">
      <c r="A7" s="139"/>
      <c r="B7" s="39" t="s">
        <v>96</v>
      </c>
      <c r="C7" s="43">
        <v>0.25</v>
      </c>
      <c r="D7" s="35">
        <v>0</v>
      </c>
      <c r="E7" s="35">
        <v>0</v>
      </c>
      <c r="F7" s="35">
        <v>0</v>
      </c>
      <c r="G7" s="35">
        <v>0</v>
      </c>
      <c r="H7" s="42">
        <f t="shared" si="0"/>
        <v>0</v>
      </c>
      <c r="I7" s="35">
        <v>0</v>
      </c>
      <c r="J7" s="35">
        <v>0</v>
      </c>
      <c r="K7" s="35">
        <v>0</v>
      </c>
      <c r="L7" s="35">
        <v>0</v>
      </c>
      <c r="M7" s="42">
        <f t="shared" si="1"/>
        <v>0</v>
      </c>
    </row>
    <row r="8" spans="1:13" ht="16.2" thickBot="1" x14ac:dyDescent="0.35">
      <c r="A8" s="136" t="s">
        <v>93</v>
      </c>
      <c r="B8" s="137"/>
      <c r="C8" s="44">
        <v>1</v>
      </c>
      <c r="D8" s="128">
        <f>SUMPRODUCT($C$4:$C$7,H4:H7)</f>
        <v>0</v>
      </c>
      <c r="E8" s="129"/>
      <c r="F8" s="129"/>
      <c r="G8" s="129"/>
      <c r="H8" s="130"/>
      <c r="I8" s="128">
        <f>SUMPRODUCT($C$4:$C$7,M4:M7)</f>
        <v>0</v>
      </c>
      <c r="J8" s="129"/>
      <c r="K8" s="129"/>
      <c r="L8" s="129"/>
      <c r="M8" s="130"/>
    </row>
  </sheetData>
  <mergeCells count="11">
    <mergeCell ref="I1:M1"/>
    <mergeCell ref="I2:M2"/>
    <mergeCell ref="I8:M8"/>
    <mergeCell ref="B1:C1"/>
    <mergeCell ref="B2:C2"/>
    <mergeCell ref="B3:C3"/>
    <mergeCell ref="A8:B8"/>
    <mergeCell ref="D8:H8"/>
    <mergeCell ref="A4:A7"/>
    <mergeCell ref="D1:H1"/>
    <mergeCell ref="D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rightToLeft="1" zoomScale="145" zoomScaleNormal="145" workbookViewId="0">
      <selection activeCell="C22" sqref="C22"/>
    </sheetView>
  </sheetViews>
  <sheetFormatPr defaultColWidth="9" defaultRowHeight="13.8" x14ac:dyDescent="0.25"/>
  <cols>
    <col min="1" max="1" width="9" style="16" customWidth="1"/>
    <col min="2" max="2" width="25.5" style="16" customWidth="1"/>
    <col min="3" max="3" width="16.3984375" style="16" bestFit="1" customWidth="1"/>
    <col min="4" max="4" width="14.59765625" style="16" bestFit="1" customWidth="1"/>
    <col min="5" max="6" width="9" style="16"/>
    <col min="7" max="7" width="4.19921875" style="16" customWidth="1"/>
    <col min="8" max="8" width="24.69921875" style="16" customWidth="1"/>
    <col min="9" max="16384" width="9" style="16"/>
  </cols>
  <sheetData>
    <row r="1" spans="1:10" ht="14.4" thickBot="1" x14ac:dyDescent="0.3">
      <c r="A1" s="17"/>
      <c r="B1" s="17"/>
      <c r="C1" s="17"/>
      <c r="D1" s="17"/>
    </row>
    <row r="2" spans="1:10" x14ac:dyDescent="0.25">
      <c r="A2" s="140" t="s">
        <v>10</v>
      </c>
      <c r="B2" s="140" t="s">
        <v>29</v>
      </c>
      <c r="C2" s="4">
        <v>1</v>
      </c>
      <c r="D2" s="5">
        <v>2</v>
      </c>
    </row>
    <row r="3" spans="1:10" ht="38.25" customHeight="1" x14ac:dyDescent="0.25">
      <c r="A3" s="141"/>
      <c r="B3" s="141"/>
      <c r="C3" s="6">
        <f>'תנאי-סף'!D4</f>
        <v>0</v>
      </c>
      <c r="D3" s="7">
        <f>'תנאי-סף'!E4</f>
        <v>0</v>
      </c>
    </row>
    <row r="4" spans="1:10" x14ac:dyDescent="0.25">
      <c r="A4" s="68">
        <v>1</v>
      </c>
      <c r="B4" s="68" t="s">
        <v>103</v>
      </c>
      <c r="C4" s="6">
        <v>0</v>
      </c>
      <c r="D4" s="7">
        <v>0</v>
      </c>
    </row>
    <row r="5" spans="1:10" x14ac:dyDescent="0.25">
      <c r="A5" s="17"/>
      <c r="B5" s="65" t="s">
        <v>114</v>
      </c>
      <c r="C5" s="18">
        <f>SUMPRODUCT(C4:C4,$A$4:$A$4)</f>
        <v>0</v>
      </c>
      <c r="D5" s="18">
        <f>SUMPRODUCT(D4:D4,$A$4:$A$4)</f>
        <v>0</v>
      </c>
    </row>
    <row r="6" spans="1:10" ht="14.4" thickBot="1" x14ac:dyDescent="0.3">
      <c r="A6" s="17"/>
      <c r="B6" s="66" t="s">
        <v>13</v>
      </c>
      <c r="C6" s="19">
        <f>IFERROR(MIN($C$5:$D$5)/C5*100,0)</f>
        <v>0</v>
      </c>
      <c r="D6" s="19">
        <f>IFERROR(MIN($C$5:$D$5)/D5*100,0)</f>
        <v>0</v>
      </c>
    </row>
    <row r="7" spans="1:10" x14ac:dyDescent="0.25">
      <c r="A7" s="17"/>
      <c r="B7" s="17"/>
      <c r="C7" s="17"/>
      <c r="D7" s="17"/>
    </row>
    <row r="8" spans="1:10" x14ac:dyDescent="0.25">
      <c r="A8" s="17"/>
      <c r="B8" s="17"/>
      <c r="C8" s="17"/>
      <c r="D8" s="17"/>
    </row>
    <row r="9" spans="1:10" x14ac:dyDescent="0.25">
      <c r="A9" s="17"/>
      <c r="B9" s="17"/>
      <c r="C9" s="17"/>
      <c r="D9" s="17"/>
    </row>
    <row r="10" spans="1:10" x14ac:dyDescent="0.25">
      <c r="A10" s="17"/>
      <c r="B10" s="17"/>
      <c r="C10" s="17"/>
      <c r="D10" s="17"/>
    </row>
    <row r="11" spans="1:10" ht="14.4" thickBot="1" x14ac:dyDescent="0.3">
      <c r="A11" s="17"/>
      <c r="B11" s="17"/>
      <c r="C11" s="17"/>
      <c r="D11" s="17"/>
    </row>
    <row r="12" spans="1:10" ht="14.4" thickBot="1" x14ac:dyDescent="0.3">
      <c r="A12" s="17"/>
      <c r="B12" s="69" t="s">
        <v>119</v>
      </c>
      <c r="C12" s="8">
        <v>1</v>
      </c>
      <c r="D12" s="5">
        <v>2</v>
      </c>
      <c r="H12" s="69" t="s">
        <v>120</v>
      </c>
      <c r="I12" s="8">
        <v>1</v>
      </c>
      <c r="J12" s="5">
        <v>2</v>
      </c>
    </row>
    <row r="13" spans="1:10" ht="14.4" thickBot="1" x14ac:dyDescent="0.3">
      <c r="A13" s="17"/>
      <c r="B13" s="62" t="s">
        <v>17</v>
      </c>
      <c r="C13" s="9">
        <f t="shared" ref="C13:D13" si="0">C3</f>
        <v>0</v>
      </c>
      <c r="D13" s="9">
        <f t="shared" si="0"/>
        <v>0</v>
      </c>
      <c r="H13" s="62" t="s">
        <v>17</v>
      </c>
      <c r="I13" s="9">
        <f t="shared" ref="I13:J13" si="1">I3</f>
        <v>0</v>
      </c>
      <c r="J13" s="9">
        <f t="shared" si="1"/>
        <v>0</v>
      </c>
    </row>
    <row r="14" spans="1:10" ht="14.4" thickBot="1" x14ac:dyDescent="0.3">
      <c r="A14" s="17"/>
      <c r="B14" s="62" t="s">
        <v>14</v>
      </c>
      <c r="C14" s="95">
        <f>(איכות!F7)*0.1</f>
        <v>4</v>
      </c>
      <c r="D14" s="95">
        <f>(איכות!H7)*0.1</f>
        <v>4</v>
      </c>
      <c r="H14" s="62" t="s">
        <v>14</v>
      </c>
      <c r="I14" s="95">
        <f>(איכות!F7)*0.17</f>
        <v>6.8000000000000007</v>
      </c>
      <c r="J14" s="95">
        <f>(איכות!H7)*0.17</f>
        <v>6.8000000000000007</v>
      </c>
    </row>
    <row r="15" spans="1:10" ht="14.4" thickBot="1" x14ac:dyDescent="0.3">
      <c r="A15" s="17"/>
      <c r="B15" s="62" t="s">
        <v>118</v>
      </c>
      <c r="C15" s="20">
        <v>0</v>
      </c>
      <c r="D15" s="20">
        <v>0</v>
      </c>
      <c r="H15" s="62" t="s">
        <v>15</v>
      </c>
      <c r="I15" s="95">
        <f>C6*0.83</f>
        <v>0</v>
      </c>
      <c r="J15" s="95">
        <f>D6*0.83</f>
        <v>0</v>
      </c>
    </row>
    <row r="16" spans="1:10" x14ac:dyDescent="0.25">
      <c r="A16" s="17"/>
      <c r="B16" s="62" t="s">
        <v>15</v>
      </c>
      <c r="C16" s="95">
        <f>C6*0.5</f>
        <v>0</v>
      </c>
      <c r="D16" s="95">
        <f>D6*0.5</f>
        <v>0</v>
      </c>
      <c r="H16" s="63"/>
      <c r="I16" s="20"/>
      <c r="J16" s="21"/>
    </row>
    <row r="17" spans="1:10" x14ac:dyDescent="0.25">
      <c r="A17" s="17"/>
      <c r="B17" s="64" t="s">
        <v>16</v>
      </c>
      <c r="C17" s="22">
        <f>SUMPRODUCT(C14:C16)</f>
        <v>4</v>
      </c>
      <c r="D17" s="23">
        <f>SUMPRODUCT(D14:D16)</f>
        <v>4</v>
      </c>
      <c r="H17" s="64" t="s">
        <v>16</v>
      </c>
      <c r="I17" s="22">
        <f>SUMPRODUCT(I14:I16)</f>
        <v>6.8000000000000007</v>
      </c>
      <c r="J17" s="23">
        <f>SUMPRODUCT(J14:J16)</f>
        <v>6.8000000000000007</v>
      </c>
    </row>
    <row r="18" spans="1:10" ht="14.4" thickBot="1" x14ac:dyDescent="0.3">
      <c r="A18" s="17"/>
      <c r="B18" s="70" t="s">
        <v>113</v>
      </c>
      <c r="C18" s="24">
        <f>RANK(C17,$C$17:$J$17,0)</f>
        <v>3</v>
      </c>
      <c r="D18" s="24">
        <f t="shared" ref="D18:J18" si="2">RANK(D17,$C$17:$J$17,0)</f>
        <v>3</v>
      </c>
      <c r="H18" s="70" t="s">
        <v>113</v>
      </c>
      <c r="I18" s="24">
        <f t="shared" si="2"/>
        <v>1</v>
      </c>
      <c r="J18" s="24">
        <f t="shared" si="2"/>
        <v>1</v>
      </c>
    </row>
  </sheetData>
  <mergeCells count="2">
    <mergeCell ref="B2:B3"/>
    <mergeCell ref="A2:A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rightToLeft="1" workbookViewId="0">
      <selection activeCell="C12" sqref="C12"/>
    </sheetView>
  </sheetViews>
  <sheetFormatPr defaultRowHeight="13.8" x14ac:dyDescent="0.25"/>
  <cols>
    <col min="2" max="2" width="29.59765625" customWidth="1"/>
    <col min="3" max="3" width="13.19921875" customWidth="1"/>
    <col min="4" max="4" width="12.5" customWidth="1"/>
  </cols>
  <sheetData>
    <row r="1" spans="1:4" x14ac:dyDescent="0.25">
      <c r="B1" t="s">
        <v>104</v>
      </c>
      <c r="C1" s="86">
        <v>1</v>
      </c>
      <c r="D1" s="86">
        <v>2</v>
      </c>
    </row>
    <row r="2" spans="1:4" ht="48" customHeight="1" x14ac:dyDescent="0.25">
      <c r="A2" s="87"/>
      <c r="B2" s="87" t="s">
        <v>105</v>
      </c>
      <c r="C2" s="88">
        <f>'תנאי-סף'!D4</f>
        <v>0</v>
      </c>
      <c r="D2" s="88">
        <f>'תנאי-סף'!E4</f>
        <v>0</v>
      </c>
    </row>
    <row r="3" spans="1:4" ht="15.6" x14ac:dyDescent="0.25">
      <c r="A3" s="87" t="s">
        <v>106</v>
      </c>
      <c r="B3" s="89" t="s">
        <v>108</v>
      </c>
      <c r="C3" s="90">
        <v>0</v>
      </c>
      <c r="D3" s="90">
        <v>0</v>
      </c>
    </row>
    <row r="4" spans="1:4" ht="15.6" x14ac:dyDescent="0.25">
      <c r="A4" s="87" t="s">
        <v>107</v>
      </c>
      <c r="B4" s="89" t="s">
        <v>110</v>
      </c>
      <c r="C4" s="90">
        <v>0</v>
      </c>
      <c r="D4" s="90">
        <v>0</v>
      </c>
    </row>
    <row r="5" spans="1:4" ht="15.6" x14ac:dyDescent="0.25">
      <c r="A5" s="87" t="s">
        <v>109</v>
      </c>
      <c r="B5" s="89" t="s">
        <v>111</v>
      </c>
      <c r="C5" s="90">
        <v>0</v>
      </c>
      <c r="D5" s="90">
        <v>0</v>
      </c>
    </row>
    <row r="6" spans="1:4" ht="15.6" x14ac:dyDescent="0.25">
      <c r="A6" s="87" t="s">
        <v>112</v>
      </c>
      <c r="B6" s="89" t="s">
        <v>128</v>
      </c>
      <c r="C6" s="96" t="e">
        <f>C3/C4</f>
        <v>#DIV/0!</v>
      </c>
      <c r="D6" s="96" t="e">
        <f>D3/D4</f>
        <v>#DIV/0!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17</vt:i4>
      </vt:variant>
    </vt:vector>
  </HeadingPairs>
  <TitlesOfParts>
    <vt:vector size="23" baseType="lpstr">
      <vt:lpstr>תנאי-סף</vt:lpstr>
      <vt:lpstr>איכות</vt:lpstr>
      <vt:lpstr>מספר לקוחות</vt:lpstr>
      <vt:lpstr>ציוני המלצות</vt:lpstr>
      <vt:lpstr>מחיר וסיכום</vt:lpstr>
      <vt:lpstr> איתנות פיננסית</vt:lpstr>
      <vt:lpstr>'תנאי-סף'!_Ref173487267</vt:lpstr>
      <vt:lpstr>'תנאי-סף'!_Ref179538436</vt:lpstr>
      <vt:lpstr>'תנאי-סף'!_Ref263083897</vt:lpstr>
      <vt:lpstr>'תנאי-סף'!_Ref274737718</vt:lpstr>
      <vt:lpstr>'תנאי-סף'!_Ref296892065</vt:lpstr>
      <vt:lpstr>'תנאי-סף'!_Ref299441922</vt:lpstr>
      <vt:lpstr>'תנאי-סף'!_Ref304923103</vt:lpstr>
      <vt:lpstr>'תנאי-סף'!_Ref304980088</vt:lpstr>
      <vt:lpstr>'תנאי-סף'!_Ref316295880</vt:lpstr>
      <vt:lpstr>'תנאי-סף'!_Ref316372399</vt:lpstr>
      <vt:lpstr>'תנאי-סף'!_Ref386472705</vt:lpstr>
      <vt:lpstr>'תנאי-סף'!_Ref387346900</vt:lpstr>
      <vt:lpstr>'תנאי-סף'!_Ref451757485</vt:lpstr>
      <vt:lpstr>'תנאי-סף'!_Ref456249036</vt:lpstr>
      <vt:lpstr>'תנאי-סף'!_Ref49758156</vt:lpstr>
      <vt:lpstr>'תנאי-סף'!_Ref51587612</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Lior Mimouni</cp:lastModifiedBy>
  <dcterms:created xsi:type="dcterms:W3CDTF">2012-09-13T08:40:43Z</dcterms:created>
  <dcterms:modified xsi:type="dcterms:W3CDTF">2020-10-30T06:27:29Z</dcterms:modified>
</cp:coreProperties>
</file>